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_a_ zwembad dec_2024\"/>
    </mc:Choice>
  </mc:AlternateContent>
  <xr:revisionPtr revIDLastSave="0" documentId="13_ncr:1_{7CCFD7A1-A578-46DF-90F5-D9B3255EED11}" xr6:coauthVersionLast="47" xr6:coauthVersionMax="47" xr10:uidLastSave="{00000000-0000-0000-0000-000000000000}"/>
  <bookViews>
    <workbookView xWindow="-110" yWindow="-110" windowWidth="19420" windowHeight="10300" xr2:uid="{87CEE22D-1C8B-4066-ACD0-8E5FC7E31126}"/>
  </bookViews>
  <sheets>
    <sheet name="Kostenoverzichten" sheetId="6" r:id="rId1"/>
    <sheet name="businessplan 20241106" sheetId="3" r:id="rId2"/>
    <sheet name="cijfers Raadsbrief 20240326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6" l="1"/>
  <c r="U18" i="6"/>
  <c r="U16" i="6"/>
  <c r="H19" i="6"/>
  <c r="S19" i="6"/>
  <c r="S43" i="6" s="1"/>
  <c r="S13" i="6"/>
  <c r="U34" i="6"/>
  <c r="S34" i="6"/>
  <c r="O34" i="6"/>
  <c r="M34" i="6"/>
  <c r="H34" i="6"/>
  <c r="G34" i="6"/>
  <c r="D34" i="6"/>
  <c r="C34" i="6"/>
  <c r="U28" i="6"/>
  <c r="S28" i="6"/>
  <c r="O28" i="6"/>
  <c r="M28" i="6"/>
  <c r="H28" i="6"/>
  <c r="G28" i="6"/>
  <c r="D28" i="6"/>
  <c r="C28" i="6"/>
  <c r="O19" i="6"/>
  <c r="O43" i="6" s="1"/>
  <c r="M19" i="6"/>
  <c r="G19" i="6"/>
  <c r="D19" i="6"/>
  <c r="C19" i="6"/>
  <c r="U13" i="6"/>
  <c r="O13" i="6"/>
  <c r="M13" i="6"/>
  <c r="H13" i="6"/>
  <c r="G13" i="6"/>
  <c r="D13" i="6"/>
  <c r="C13" i="6"/>
  <c r="N12" i="6"/>
  <c r="L12" i="6"/>
  <c r="T11" i="6"/>
  <c r="R11" i="6"/>
  <c r="N11" i="6"/>
  <c r="L11" i="6"/>
  <c r="T10" i="6"/>
  <c r="R10" i="6"/>
  <c r="N10" i="6"/>
  <c r="L10" i="6"/>
  <c r="G20" i="6" l="1"/>
  <c r="G37" i="6" s="1"/>
  <c r="G41" i="6" s="1"/>
  <c r="L13" i="6"/>
  <c r="H20" i="6"/>
  <c r="H37" i="6" s="1"/>
  <c r="H41" i="6" s="1"/>
  <c r="O20" i="6"/>
  <c r="O38" i="6" s="1"/>
  <c r="M20" i="6"/>
  <c r="M37" i="6" s="1"/>
  <c r="M41" i="6" s="1"/>
  <c r="S20" i="6"/>
  <c r="S37" i="6" s="1"/>
  <c r="S41" i="6" s="1"/>
  <c r="N13" i="6"/>
  <c r="C20" i="6"/>
  <c r="U19" i="6"/>
  <c r="R13" i="6"/>
  <c r="D20" i="6"/>
  <c r="O37" i="6" l="1"/>
  <c r="O41" i="6" s="1"/>
  <c r="C37" i="6"/>
  <c r="C41" i="6" s="1"/>
  <c r="D37" i="6"/>
  <c r="D41" i="6" s="1"/>
  <c r="U20" i="6"/>
  <c r="U43" i="6"/>
  <c r="U37" i="6" l="1"/>
  <c r="U41" i="6" s="1"/>
  <c r="U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Ineke (SZR)</author>
  </authors>
  <commentList>
    <comment ref="A1" authorId="0" shapeId="0" xr:uid="{EBD2CA7F-688E-4A8A-9ED1-A48ED0D3CDB9}">
      <text>
        <r>
          <rPr>
            <sz val="9"/>
            <color indexed="81"/>
            <rFont val="Tahoma"/>
            <family val="2"/>
          </rPr>
          <t xml:space="preserve">zie tabblad 2 en 3 voor de oorspronkelijke bedragen die gebruikt zijn voor deze tabel
</t>
        </r>
      </text>
    </comment>
    <comment ref="M7" authorId="0" shapeId="0" xr:uid="{A7F15A55-9644-4E7A-B7D0-FCCFD8D067D4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hier is gerekend met een bedrag van 3247 per m2
</t>
        </r>
      </text>
    </comment>
    <comment ref="S7" authorId="0" shapeId="0" xr:uid="{54E4FF56-D8C2-476D-AB9B-3F7FBDD17697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hier is gerekend met een bedrag van 3247 per m2
</t>
        </r>
      </text>
    </comment>
    <comment ref="L8" authorId="0" shapeId="0" xr:uid="{3FFA269F-E707-429D-AB8D-0FFC5D94D805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hier is gerekend met een bedrag van 3247 per m2
</t>
        </r>
      </text>
    </comment>
    <comment ref="R8" authorId="0" shapeId="0" xr:uid="{77243480-BB7A-4C3B-A35C-650F59046EC9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hier is gerekend met een bedrag van 3247 per m2
</t>
        </r>
      </text>
    </comment>
    <comment ref="R10" authorId="0" shapeId="0" xr:uid="{56AC548F-7A48-43B9-8306-36881B583F24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berekening</t>
        </r>
      </text>
    </comment>
    <comment ref="U17" authorId="0" shapeId="0" xr:uid="{379F7697-A812-41D0-B538-23606CFC9E37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kosten Peuterbad zijn separaat, dus ook niet verlaagd met de m2 prijzen</t>
        </r>
      </text>
    </comment>
    <comment ref="G27" authorId="0" shapeId="0" xr:uid="{F2D64D68-5D7E-45BA-A743-58A9DC928B2D}">
      <text>
        <r>
          <rPr>
            <b/>
            <sz val="9"/>
            <color indexed="81"/>
            <rFont val="Tahoma"/>
            <family val="2"/>
          </rPr>
          <t>Ineke (SZR):</t>
        </r>
        <r>
          <rPr>
            <sz val="9"/>
            <color indexed="81"/>
            <rFont val="Tahoma"/>
            <family val="2"/>
          </rPr>
          <t xml:space="preserve">
4 kleedkamers</t>
        </r>
      </text>
    </comment>
  </commentList>
</comments>
</file>

<file path=xl/sharedStrings.xml><?xml version="1.0" encoding="utf-8"?>
<sst xmlns="http://schemas.openxmlformats.org/spreadsheetml/2006/main" count="80" uniqueCount="69">
  <si>
    <t>Raadsbrief 26-3-2024</t>
  </si>
  <si>
    <t>Gebouw algemeen</t>
  </si>
  <si>
    <t>Gebouw sporthal</t>
  </si>
  <si>
    <t>Eenmalige kosten (inclusief btw)</t>
  </si>
  <si>
    <t>Sloopkosten oude sporthal</t>
  </si>
  <si>
    <t>Plankosten (o.a. schietvereniging)</t>
  </si>
  <si>
    <t>Boekwaardes</t>
  </si>
  <si>
    <t>Tijdelijke voorzieningen</t>
  </si>
  <si>
    <t xml:space="preserve">Parkeren </t>
  </si>
  <si>
    <t>Parkeren fietsen</t>
  </si>
  <si>
    <t>Herinrichting bovengrondse infra</t>
  </si>
  <si>
    <t>Afwerking terrein e.d.</t>
  </si>
  <si>
    <t>cijfers VV Ruurlo</t>
  </si>
  <si>
    <t>post onvoorzien van 3% naar 10%</t>
  </si>
  <si>
    <t>cijfers De Meene</t>
  </si>
  <si>
    <t>Opmerking</t>
  </si>
  <si>
    <t>verlaagd op aangeven SZR</t>
  </si>
  <si>
    <t>Gebouw zwembaddeel</t>
  </si>
  <si>
    <t>Zwembad Peuterbad</t>
  </si>
  <si>
    <t>Renovatie en verduurzamen oude zwembadgebouw</t>
  </si>
  <si>
    <t>subtotaal aanvullende faciliteiten</t>
  </si>
  <si>
    <t>Subtotaal gebouw</t>
  </si>
  <si>
    <t>PRIJS M2</t>
  </si>
  <si>
    <t>OUDE CIJFERS</t>
  </si>
  <si>
    <t>NIEUWE CIJFERS</t>
  </si>
  <si>
    <t>Opmerkingen</t>
  </si>
  <si>
    <t>Subtotaal terrein</t>
  </si>
  <si>
    <t>Project onvoorzien</t>
  </si>
  <si>
    <t>Project totaal</t>
  </si>
  <si>
    <t>Prijsstijging in %</t>
  </si>
  <si>
    <t>Subtotaal eenmalig</t>
  </si>
  <si>
    <t>8.0%</t>
  </si>
  <si>
    <t>investering totaal incl BTW</t>
  </si>
  <si>
    <t>Sloopkosten SZR c.q. VV Ruurlo</t>
  </si>
  <si>
    <t>subtotaal sporthal</t>
  </si>
  <si>
    <t>Tribune -VV Ruurlo</t>
  </si>
  <si>
    <t>inrichting sporthal - nieuw</t>
  </si>
  <si>
    <t>Synarchis</t>
  </si>
  <si>
    <t>Gebruikers</t>
  </si>
  <si>
    <t>Benodigd voor VV Ruurlo</t>
  </si>
  <si>
    <t>raadsbrief 26-mrt</t>
  </si>
  <si>
    <t xml:space="preserve">Nieuw businessplan VVRuurlo </t>
  </si>
  <si>
    <t>Berekening voor Sporthal op de Meene</t>
  </si>
  <si>
    <r>
      <t xml:space="preserve">Prijsstijging in </t>
    </r>
    <r>
      <rPr>
        <b/>
        <sz val="11"/>
        <color theme="1"/>
        <rFont val="Calibri"/>
        <family val="2"/>
      </rPr>
      <t>€</t>
    </r>
  </si>
  <si>
    <t>INVESTERINGSVERGELIJKING</t>
  </si>
  <si>
    <t>SPORTPARK 't RIKKELDER en</t>
  </si>
  <si>
    <t>SPORTPARK de MEENE</t>
  </si>
  <si>
    <t>met besparing bouwkosten</t>
  </si>
  <si>
    <t>Bron: Raadsbrief voortgangsrapportage sporthal Ruurlo</t>
  </si>
  <si>
    <t xml:space="preserve">Datum: </t>
  </si>
  <si>
    <t>Bijgevoegd ook de Bidbooks van SZR en VV Ruurlo</t>
  </si>
  <si>
    <t>Kostenoverzicht uit businessplan Gebruikers (20241106)</t>
  </si>
  <si>
    <t xml:space="preserve">Linker kolom: </t>
  </si>
  <si>
    <t>Gebruikte vierkante meters prijs:</t>
  </si>
  <si>
    <t>Rechter kolom</t>
  </si>
  <si>
    <t>komt overeen met berekeningen van ICS en Synarchis</t>
  </si>
  <si>
    <t>€/m2 *</t>
  </si>
  <si>
    <t>€/m2 #</t>
  </si>
  <si>
    <r>
      <t xml:space="preserve">* Gemiddelde op basis van gebruikte kosten in linkerkolom ('t Rikkelder en de Meene) is ongeveer </t>
    </r>
    <r>
      <rPr>
        <b/>
        <sz val="11"/>
        <color rgb="FFFF0000"/>
        <rFont val="Calibri"/>
        <family val="2"/>
        <scheme val="minor"/>
      </rPr>
      <t>3247 €/m2</t>
    </r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</si>
  <si>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 xml:space="preserve"> Het bedrag per m2 dat is aangehouden door de gebruikers is </t>
    </r>
    <r>
      <rPr>
        <b/>
        <sz val="11"/>
        <color rgb="FFFF0000"/>
        <rFont val="Calibri"/>
        <family val="2"/>
        <scheme val="minor"/>
      </rPr>
      <t>2177 €/m2</t>
    </r>
  </si>
  <si>
    <t>4% per jaar tot halverwege bouw</t>
  </si>
  <si>
    <t>verlaagd op aangeven VVR</t>
  </si>
  <si>
    <t>Additionele kosten</t>
  </si>
  <si>
    <r>
      <t xml:space="preserve">VVR </t>
    </r>
    <r>
      <rPr>
        <b/>
        <sz val="12"/>
        <rFont val="Calibri"/>
        <family val="2"/>
        <scheme val="minor"/>
      </rPr>
      <t>/</t>
    </r>
    <r>
      <rPr>
        <b/>
        <sz val="12"/>
        <color rgb="FF00B0F0"/>
        <rFont val="Calibri"/>
        <family val="2"/>
        <scheme val="minor"/>
      </rPr>
      <t xml:space="preserve"> de Meene</t>
    </r>
  </si>
  <si>
    <r>
      <t xml:space="preserve">PRIJS </t>
    </r>
    <r>
      <rPr>
        <b/>
        <sz val="11"/>
        <color theme="1"/>
        <rFont val="Calibri"/>
        <family val="2"/>
      </rPr>
      <t>€</t>
    </r>
    <r>
      <rPr>
        <b/>
        <sz val="8.8000000000000007"/>
        <color theme="1"/>
        <rFont val="Calibri"/>
        <family val="2"/>
      </rPr>
      <t>/</t>
    </r>
    <r>
      <rPr>
        <b/>
        <sz val="11"/>
        <color theme="1"/>
        <rFont val="Calibri"/>
        <family val="2"/>
        <scheme val="minor"/>
      </rPr>
      <t xml:space="preserve">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</si>
  <si>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m2</t>
  </si>
  <si>
    <r>
      <rPr>
        <b/>
        <sz val="12"/>
        <rFont val="Calibri"/>
        <family val="2"/>
        <scheme val="minor"/>
      </rPr>
      <t xml:space="preserve">Additionele kosten per locatie:
</t>
    </r>
    <r>
      <rPr>
        <b/>
        <sz val="12"/>
        <color rgb="FFFF0000"/>
        <rFont val="Calibri"/>
        <family val="2"/>
        <scheme val="minor"/>
      </rPr>
      <t xml:space="preserve"> VVR </t>
    </r>
    <r>
      <rPr>
        <b/>
        <sz val="12"/>
        <rFont val="Calibri"/>
        <family val="2"/>
        <scheme val="minor"/>
      </rPr>
      <t>/</t>
    </r>
    <r>
      <rPr>
        <b/>
        <sz val="12"/>
        <color rgb="FF00B0F0"/>
        <rFont val="Calibri"/>
        <family val="2"/>
        <scheme val="minor"/>
      </rPr>
      <t xml:space="preserve"> de Meene</t>
    </r>
  </si>
  <si>
    <t>Aangepast bedrag voor bouwkosten door gebruikers</t>
  </si>
  <si>
    <t>Overzicht alle bedragen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</si>
</sst>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0.000000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0" tint="-0.499984740745262"/>
      <name val="Calibri"/>
      <family val="2"/>
      <scheme val="minor"/>
    </font>
    <font>
      <i/>
      <strike/>
      <sz val="11"/>
      <color theme="0" tint="-0.249977111117893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8.8000000000000007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79C09"/>
      </left>
      <right/>
      <top style="thick">
        <color rgb="FFF79C09"/>
      </top>
      <bottom/>
      <diagonal/>
    </border>
    <border>
      <left/>
      <right/>
      <top style="thick">
        <color rgb="FFF79C09"/>
      </top>
      <bottom/>
      <diagonal/>
    </border>
    <border>
      <left/>
      <right style="thick">
        <color rgb="FFF79C09"/>
      </right>
      <top style="thick">
        <color rgb="FFF79C09"/>
      </top>
      <bottom/>
      <diagonal/>
    </border>
    <border>
      <left style="thick">
        <color rgb="FFF79C09"/>
      </left>
      <right/>
      <top/>
      <bottom style="thick">
        <color rgb="FFF79C09"/>
      </bottom>
      <diagonal/>
    </border>
    <border>
      <left/>
      <right/>
      <top/>
      <bottom style="thick">
        <color rgb="FFF79C09"/>
      </bottom>
      <diagonal/>
    </border>
    <border>
      <left/>
      <right style="thick">
        <color rgb="FFF79C09"/>
      </right>
      <top/>
      <bottom style="thick">
        <color rgb="FFF79C09"/>
      </bottom>
      <diagonal/>
    </border>
    <border>
      <left/>
      <right/>
      <top style="thick">
        <color rgb="FFF79C09"/>
      </top>
      <bottom style="thick">
        <color rgb="FFF79C09"/>
      </bottom>
      <diagonal/>
    </border>
    <border>
      <left/>
      <right style="thick">
        <color rgb="FFF79C09"/>
      </right>
      <top style="thick">
        <color rgb="FFF79C09"/>
      </top>
      <bottom style="thick">
        <color rgb="FFF79C09"/>
      </bottom>
      <diagonal/>
    </border>
    <border>
      <left style="thick">
        <color rgb="FFF79C09"/>
      </left>
      <right/>
      <top style="thick">
        <color rgb="FFF79C09"/>
      </top>
      <bottom style="thick">
        <color rgb="FFF79C0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164" fontId="4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0" fillId="3" borderId="0" xfId="0" applyFill="1" applyAlignment="1">
      <alignment vertical="top"/>
    </xf>
    <xf numFmtId="164" fontId="9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3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164" fontId="16" fillId="0" borderId="2" xfId="0" applyNumberFormat="1" applyFont="1" applyBorder="1" applyAlignment="1">
      <alignment vertical="top"/>
    </xf>
    <xf numFmtId="164" fontId="3" fillId="6" borderId="1" xfId="0" applyNumberFormat="1" applyFont="1" applyFill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0" xfId="0" applyFill="1" applyAlignment="1">
      <alignment vertical="top"/>
    </xf>
    <xf numFmtId="14" fontId="14" fillId="2" borderId="0" xfId="0" applyNumberFormat="1" applyFont="1" applyFill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6" borderId="1" xfId="0" applyFont="1" applyFill="1" applyBorder="1" applyAlignment="1">
      <alignment horizontal="right" vertical="top"/>
    </xf>
    <xf numFmtId="164" fontId="4" fillId="6" borderId="0" xfId="0" applyNumberFormat="1" applyFont="1" applyFill="1" applyAlignment="1">
      <alignment vertical="top"/>
    </xf>
    <xf numFmtId="0" fontId="0" fillId="6" borderId="2" xfId="0" applyFill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164" fontId="4" fillId="6" borderId="0" xfId="0" applyNumberFormat="1" applyFont="1" applyFill="1" applyAlignment="1">
      <alignment vertical="top" wrapText="1"/>
    </xf>
    <xf numFmtId="164" fontId="4" fillId="6" borderId="1" xfId="0" applyNumberFormat="1" applyFont="1" applyFill="1" applyBorder="1" applyAlignment="1">
      <alignment vertical="top" wrapText="1"/>
    </xf>
    <xf numFmtId="164" fontId="4" fillId="6" borderId="2" xfId="0" applyNumberFormat="1" applyFont="1" applyFill="1" applyBorder="1" applyAlignment="1">
      <alignment vertical="top" wrapText="1"/>
    </xf>
    <xf numFmtId="164" fontId="3" fillId="6" borderId="2" xfId="0" applyNumberFormat="1" applyFont="1" applyFill="1" applyBorder="1" applyAlignment="1">
      <alignment vertical="top"/>
    </xf>
    <xf numFmtId="164" fontId="3" fillId="6" borderId="0" xfId="0" applyNumberFormat="1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2" xfId="0" applyFont="1" applyFill="1" applyBorder="1" applyAlignment="1">
      <alignment vertical="top"/>
    </xf>
    <xf numFmtId="0" fontId="14" fillId="6" borderId="1" xfId="0" applyFont="1" applyFill="1" applyBorder="1" applyAlignment="1">
      <alignment horizontal="right" vertical="top" wrapText="1"/>
    </xf>
    <xf numFmtId="164" fontId="3" fillId="6" borderId="2" xfId="0" applyNumberFormat="1" applyFont="1" applyFill="1" applyBorder="1" applyAlignment="1">
      <alignment horizontal="right" vertical="top"/>
    </xf>
    <xf numFmtId="0" fontId="1" fillId="7" borderId="0" xfId="0" applyFont="1" applyFill="1" applyAlignment="1">
      <alignment vertical="top"/>
    </xf>
    <xf numFmtId="164" fontId="1" fillId="7" borderId="0" xfId="0" applyNumberFormat="1" applyFont="1" applyFill="1" applyAlignment="1">
      <alignment vertical="top"/>
    </xf>
    <xf numFmtId="164" fontId="3" fillId="0" borderId="0" xfId="0" applyNumberFormat="1" applyFont="1" applyAlignment="1">
      <alignment vertical="top"/>
    </xf>
    <xf numFmtId="0" fontId="3" fillId="5" borderId="0" xfId="0" applyFont="1" applyFill="1" applyAlignment="1">
      <alignment vertical="top"/>
    </xf>
    <xf numFmtId="164" fontId="12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top"/>
    </xf>
    <xf numFmtId="164" fontId="17" fillId="0" borderId="1" xfId="0" applyNumberFormat="1" applyFont="1" applyBorder="1" applyAlignment="1">
      <alignment vertical="top"/>
    </xf>
    <xf numFmtId="164" fontId="17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18" fillId="0" borderId="1" xfId="0" applyFont="1" applyBorder="1" applyAlignment="1">
      <alignment vertical="top"/>
    </xf>
    <xf numFmtId="164" fontId="19" fillId="0" borderId="2" xfId="0" applyNumberFormat="1" applyFont="1" applyBorder="1" applyAlignment="1">
      <alignment vertical="top"/>
    </xf>
    <xf numFmtId="164" fontId="17" fillId="0" borderId="2" xfId="0" applyNumberFormat="1" applyFont="1" applyBorder="1" applyAlignment="1">
      <alignment vertical="top"/>
    </xf>
    <xf numFmtId="0" fontId="18" fillId="0" borderId="0" xfId="0" applyFont="1"/>
    <xf numFmtId="0" fontId="18" fillId="0" borderId="2" xfId="0" applyFont="1" applyBorder="1" applyAlignment="1">
      <alignment vertical="top"/>
    </xf>
    <xf numFmtId="0" fontId="0" fillId="8" borderId="0" xfId="0" applyFill="1" applyAlignment="1">
      <alignment vertical="top"/>
    </xf>
    <xf numFmtId="0" fontId="3" fillId="8" borderId="0" xfId="0" applyFont="1" applyFill="1" applyAlignment="1">
      <alignment horizontal="right" vertical="top"/>
    </xf>
    <xf numFmtId="0" fontId="18" fillId="8" borderId="0" xfId="0" applyFont="1" applyFill="1" applyAlignment="1">
      <alignment vertical="top"/>
    </xf>
    <xf numFmtId="0" fontId="2" fillId="8" borderId="0" xfId="0" applyFont="1" applyFill="1" applyAlignment="1">
      <alignment vertical="top"/>
    </xf>
    <xf numFmtId="0" fontId="3" fillId="8" borderId="0" xfId="0" applyFont="1" applyFill="1" applyAlignment="1">
      <alignment vertical="top"/>
    </xf>
    <xf numFmtId="164" fontId="4" fillId="8" borderId="0" xfId="0" applyNumberFormat="1" applyFont="1" applyFill="1" applyAlignment="1">
      <alignment vertical="top" wrapText="1"/>
    </xf>
    <xf numFmtId="0" fontId="1" fillId="8" borderId="0" xfId="0" applyFont="1" applyFill="1" applyAlignment="1">
      <alignment vertical="top"/>
    </xf>
    <xf numFmtId="0" fontId="0" fillId="9" borderId="0" xfId="0" applyFill="1"/>
    <xf numFmtId="164" fontId="14" fillId="10" borderId="2" xfId="0" applyNumberFormat="1" applyFont="1" applyFill="1" applyBorder="1" applyAlignment="1">
      <alignment vertical="top"/>
    </xf>
    <xf numFmtId="164" fontId="3" fillId="10" borderId="1" xfId="0" applyNumberFormat="1" applyFont="1" applyFill="1" applyBorder="1" applyAlignment="1">
      <alignment vertical="top"/>
    </xf>
    <xf numFmtId="164" fontId="20" fillId="0" borderId="2" xfId="0" applyNumberFormat="1" applyFont="1" applyBorder="1" applyAlignment="1">
      <alignment vertical="top"/>
    </xf>
    <xf numFmtId="164" fontId="9" fillId="0" borderId="0" xfId="0" applyNumberFormat="1" applyFont="1" applyAlignment="1">
      <alignment vertical="top"/>
    </xf>
    <xf numFmtId="0" fontId="0" fillId="11" borderId="0" xfId="0" applyFill="1" applyAlignment="1">
      <alignment vertical="top"/>
    </xf>
    <xf numFmtId="0" fontId="6" fillId="11" borderId="0" xfId="0" applyFont="1" applyFill="1" applyAlignment="1">
      <alignment horizontal="right" vertical="top"/>
    </xf>
    <xf numFmtId="164" fontId="14" fillId="6" borderId="2" xfId="0" applyNumberFormat="1" applyFont="1" applyFill="1" applyBorder="1" applyAlignment="1">
      <alignment vertical="top"/>
    </xf>
    <xf numFmtId="164" fontId="12" fillId="6" borderId="2" xfId="0" applyNumberFormat="1" applyFont="1" applyFill="1" applyBorder="1" applyAlignment="1">
      <alignment vertical="top"/>
    </xf>
    <xf numFmtId="164" fontId="21" fillId="0" borderId="2" xfId="0" applyNumberFormat="1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2" fillId="0" borderId="1" xfId="0" applyFont="1" applyBorder="1" applyAlignment="1">
      <alignment vertical="top" wrapText="1"/>
    </xf>
    <xf numFmtId="14" fontId="24" fillId="0" borderId="0" xfId="0" applyNumberFormat="1" applyFont="1" applyAlignment="1">
      <alignment horizontal="center" vertical="top" wrapText="1"/>
    </xf>
    <xf numFmtId="14" fontId="24" fillId="0" borderId="0" xfId="0" applyNumberFormat="1" applyFont="1" applyAlignment="1">
      <alignment vertical="top"/>
    </xf>
    <xf numFmtId="14" fontId="24" fillId="8" borderId="0" xfId="0" applyNumberFormat="1" applyFont="1" applyFill="1" applyAlignment="1">
      <alignment vertical="top"/>
    </xf>
    <xf numFmtId="164" fontId="17" fillId="8" borderId="0" xfId="0" applyNumberFormat="1" applyFont="1" applyFill="1" applyAlignment="1">
      <alignment vertical="top"/>
    </xf>
    <xf numFmtId="164" fontId="0" fillId="8" borderId="0" xfId="0" applyNumberFormat="1" applyFill="1" applyAlignment="1">
      <alignment vertical="top"/>
    </xf>
    <xf numFmtId="164" fontId="3" fillId="8" borderId="0" xfId="0" applyNumberFormat="1" applyFont="1" applyFill="1" applyAlignment="1">
      <alignment vertical="top"/>
    </xf>
    <xf numFmtId="164" fontId="2" fillId="8" borderId="0" xfId="0" applyNumberFormat="1" applyFont="1" applyFill="1" applyAlignment="1">
      <alignment vertical="top"/>
    </xf>
    <xf numFmtId="164" fontId="9" fillId="8" borderId="0" xfId="0" applyNumberFormat="1" applyFont="1" applyFill="1" applyAlignment="1">
      <alignment vertical="top"/>
    </xf>
    <xf numFmtId="164" fontId="14" fillId="8" borderId="0" xfId="0" applyNumberFormat="1" applyFont="1" applyFill="1" applyAlignment="1">
      <alignment vertical="top"/>
    </xf>
    <xf numFmtId="164" fontId="3" fillId="8" borderId="0" xfId="0" applyNumberFormat="1" applyFont="1" applyFill="1" applyAlignment="1">
      <alignment horizontal="right" vertical="top"/>
    </xf>
    <xf numFmtId="164" fontId="1" fillId="8" borderId="0" xfId="0" applyNumberFormat="1" applyFont="1" applyFill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0" borderId="3" xfId="0" applyBorder="1" applyAlignment="1">
      <alignment horizontal="center" vertical="top"/>
    </xf>
    <xf numFmtId="15" fontId="0" fillId="0" borderId="0" xfId="0" applyNumberFormat="1"/>
    <xf numFmtId="0" fontId="0" fillId="12" borderId="7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25" fillId="12" borderId="8" xfId="0" applyFont="1" applyFill="1" applyBorder="1"/>
    <xf numFmtId="0" fontId="0" fillId="0" borderId="0" xfId="0" quotePrefix="1" applyAlignment="1">
      <alignment horizontal="center"/>
    </xf>
    <xf numFmtId="0" fontId="2" fillId="0" borderId="0" xfId="0" applyFont="1"/>
    <xf numFmtId="164" fontId="0" fillId="6" borderId="0" xfId="0" applyNumberFormat="1" applyFill="1" applyAlignment="1">
      <alignment vertical="top"/>
    </xf>
    <xf numFmtId="0" fontId="7" fillId="6" borderId="1" xfId="0" applyFont="1" applyFill="1" applyBorder="1" applyAlignment="1">
      <alignment vertical="top"/>
    </xf>
    <xf numFmtId="164" fontId="21" fillId="6" borderId="2" xfId="0" applyNumberFormat="1" applyFont="1" applyFill="1" applyBorder="1" applyAlignment="1">
      <alignment vertical="top"/>
    </xf>
    <xf numFmtId="164" fontId="16" fillId="6" borderId="2" xfId="0" applyNumberFormat="1" applyFont="1" applyFill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0" fontId="17" fillId="8" borderId="1" xfId="0" applyFont="1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3" fillId="8" borderId="1" xfId="0" applyFont="1" applyFill="1" applyBorder="1" applyAlignment="1">
      <alignment horizontal="right" vertical="top"/>
    </xf>
    <xf numFmtId="0" fontId="2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/>
    </xf>
    <xf numFmtId="0" fontId="9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vertical="top"/>
    </xf>
    <xf numFmtId="0" fontId="3" fillId="8" borderId="2" xfId="0" applyFont="1" applyFill="1" applyBorder="1" applyAlignment="1">
      <alignment vertical="top"/>
    </xf>
    <xf numFmtId="164" fontId="5" fillId="0" borderId="2" xfId="0" applyNumberFormat="1" applyFont="1" applyBorder="1" applyAlignment="1">
      <alignment vertical="top"/>
    </xf>
    <xf numFmtId="0" fontId="28" fillId="13" borderId="15" xfId="0" applyFont="1" applyFill="1" applyBorder="1" applyAlignment="1">
      <alignment vertical="top"/>
    </xf>
    <xf numFmtId="0" fontId="28" fillId="13" borderId="13" xfId="0" applyFont="1" applyFill="1" applyBorder="1" applyAlignment="1">
      <alignment horizontal="right" vertical="top"/>
    </xf>
    <xf numFmtId="0" fontId="27" fillId="13" borderId="13" xfId="0" applyFont="1" applyFill="1" applyBorder="1" applyAlignment="1">
      <alignment horizontal="right" vertical="top"/>
    </xf>
    <xf numFmtId="0" fontId="28" fillId="13" borderId="13" xfId="0" applyFont="1" applyFill="1" applyBorder="1" applyAlignment="1">
      <alignment vertical="top"/>
    </xf>
    <xf numFmtId="14" fontId="15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3" fillId="11" borderId="0" xfId="0" applyFont="1" applyFill="1" applyAlignment="1">
      <alignment vertical="top"/>
    </xf>
    <xf numFmtId="0" fontId="28" fillId="5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8" fillId="11" borderId="0" xfId="0" applyFont="1" applyFill="1" applyAlignment="1">
      <alignment vertical="center"/>
    </xf>
    <xf numFmtId="0" fontId="0" fillId="2" borderId="18" xfId="0" applyFill="1" applyBorder="1" applyAlignment="1">
      <alignment horizontal="right" vertical="top"/>
    </xf>
    <xf numFmtId="0" fontId="3" fillId="2" borderId="18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right" vertical="top"/>
    </xf>
    <xf numFmtId="0" fontId="3" fillId="4" borderId="19" xfId="0" applyFont="1" applyFill="1" applyBorder="1" applyAlignment="1">
      <alignment vertical="top"/>
    </xf>
    <xf numFmtId="0" fontId="3" fillId="2" borderId="16" xfId="0" applyFont="1" applyFill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14" fillId="2" borderId="19" xfId="0" applyFont="1" applyFill="1" applyBorder="1" applyAlignment="1">
      <alignment horizontal="right" vertical="top"/>
    </xf>
    <xf numFmtId="0" fontId="3" fillId="2" borderId="21" xfId="0" applyFont="1" applyFill="1" applyBorder="1" applyAlignment="1">
      <alignment horizontal="right" vertical="top"/>
    </xf>
    <xf numFmtId="0" fontId="28" fillId="0" borderId="0" xfId="0" applyFont="1"/>
    <xf numFmtId="165" fontId="0" fillId="0" borderId="0" xfId="0" applyNumberFormat="1" applyAlignment="1">
      <alignment vertical="top"/>
    </xf>
    <xf numFmtId="0" fontId="27" fillId="13" borderId="13" xfId="0" applyFont="1" applyFill="1" applyBorder="1" applyAlignment="1">
      <alignment horizontal="right" vertical="top" wrapText="1"/>
    </xf>
    <xf numFmtId="164" fontId="27" fillId="13" borderId="13" xfId="0" applyNumberFormat="1" applyFont="1" applyFill="1" applyBorder="1" applyAlignment="1">
      <alignment vertical="center"/>
    </xf>
    <xf numFmtId="0" fontId="27" fillId="13" borderId="13" xfId="0" applyFont="1" applyFill="1" applyBorder="1" applyAlignment="1">
      <alignment vertical="center"/>
    </xf>
    <xf numFmtId="0" fontId="28" fillId="13" borderId="13" xfId="0" applyFont="1" applyFill="1" applyBorder="1" applyAlignment="1">
      <alignment vertical="center"/>
    </xf>
    <xf numFmtId="164" fontId="29" fillId="13" borderId="13" xfId="0" applyNumberFormat="1" applyFont="1" applyFill="1" applyBorder="1" applyAlignment="1">
      <alignment vertical="center"/>
    </xf>
    <xf numFmtId="0" fontId="29" fillId="13" borderId="13" xfId="0" applyFont="1" applyFill="1" applyBorder="1" applyAlignment="1">
      <alignment vertical="center"/>
    </xf>
    <xf numFmtId="164" fontId="29" fillId="13" borderId="14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33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34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79C09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74930</xdr:rowOff>
    </xdr:from>
    <xdr:to>
      <xdr:col>11</xdr:col>
      <xdr:colOff>195118</xdr:colOff>
      <xdr:row>37</xdr:row>
      <xdr:rowOff>131727</xdr:rowOff>
    </xdr:to>
    <xdr:grpSp>
      <xdr:nvGrpSpPr>
        <xdr:cNvPr id="4" name="Groep 3">
          <a:extLst>
            <a:ext uri="{FF2B5EF4-FFF2-40B4-BE49-F238E27FC236}">
              <a16:creationId xmlns:a16="http://schemas.microsoft.com/office/drawing/2014/main" id="{14C8A0D5-9658-F6CD-CB17-451372888A40}"/>
            </a:ext>
          </a:extLst>
        </xdr:cNvPr>
        <xdr:cNvGrpSpPr/>
      </xdr:nvGrpSpPr>
      <xdr:grpSpPr>
        <a:xfrm>
          <a:off x="45720" y="455930"/>
          <a:ext cx="6854998" cy="6552847"/>
          <a:chOff x="20320" y="1645920"/>
          <a:chExt cx="6861348" cy="6448707"/>
        </a:xfrm>
      </xdr:grpSpPr>
      <xdr:pic>
        <xdr:nvPicPr>
          <xdr:cNvPr id="2" name="Afbeelding 1">
            <a:extLst>
              <a:ext uri="{FF2B5EF4-FFF2-40B4-BE49-F238E27FC236}">
                <a16:creationId xmlns:a16="http://schemas.microsoft.com/office/drawing/2014/main" id="{A5C2CB02-9807-59F5-4669-19CA6A7E69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320" y="1645920"/>
            <a:ext cx="6861348" cy="4305300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pic>
        <xdr:nvPicPr>
          <xdr:cNvPr id="3" name="Afbeelding 2">
            <a:extLst>
              <a:ext uri="{FF2B5EF4-FFF2-40B4-BE49-F238E27FC236}">
                <a16:creationId xmlns:a16="http://schemas.microsoft.com/office/drawing/2014/main" id="{7F350A4B-F024-45E9-821F-B4F8B49389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9700" y="5349750"/>
            <a:ext cx="6733540" cy="2744877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191770</xdr:colOff>
      <xdr:row>3</xdr:row>
      <xdr:rowOff>121920</xdr:rowOff>
    </xdr:from>
    <xdr:to>
      <xdr:col>12</xdr:col>
      <xdr:colOff>126719</xdr:colOff>
      <xdr:row>53</xdr:row>
      <xdr:rowOff>25400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C0988FE-E185-4A25-81DF-D670AA04F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" y="853440"/>
          <a:ext cx="7267929" cy="90525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0297-9518-4428-92BB-1E55A6E5F439}">
  <sheetPr>
    <tabColor rgb="FF92D050"/>
  </sheetPr>
  <dimension ref="A1:CF370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34.81640625" style="1" customWidth="1"/>
    <col min="2" max="2" width="1.6328125" style="1" customWidth="1"/>
    <col min="3" max="3" width="15.08984375" style="1" customWidth="1"/>
    <col min="4" max="4" width="14.7265625" style="1" customWidth="1"/>
    <col min="5" max="5" width="16.36328125" style="1" customWidth="1"/>
    <col min="6" max="6" width="1.6328125" style="1" customWidth="1"/>
    <col min="7" max="7" width="14.81640625" style="1" customWidth="1"/>
    <col min="8" max="8" width="14.90625" style="1" customWidth="1"/>
    <col min="9" max="9" width="17.26953125" style="1" customWidth="1"/>
    <col min="10" max="10" width="1.6328125" style="68" customWidth="1"/>
    <col min="11" max="11" width="7.26953125" style="1" customWidth="1"/>
    <col min="12" max="12" width="9.08984375" style="1" hidden="1" customWidth="1"/>
    <col min="13" max="13" width="16.6328125" style="1" customWidth="1"/>
    <col min="14" max="14" width="10.1796875" style="1" hidden="1" customWidth="1"/>
    <col min="15" max="15" width="16.6328125" style="1" customWidth="1"/>
    <col min="16" max="16" width="1.6328125" style="68" customWidth="1"/>
    <col min="17" max="17" width="10" style="1" customWidth="1"/>
    <col min="18" max="18" width="9.81640625" style="1" hidden="1" customWidth="1"/>
    <col min="19" max="19" width="16.6328125" style="1" customWidth="1"/>
    <col min="20" max="20" width="9.1796875" style="1" hidden="1" customWidth="1"/>
    <col min="21" max="21" width="16.6328125" style="1" customWidth="1"/>
    <col min="22" max="22" width="1.6328125" style="1" customWidth="1"/>
    <col min="23" max="23" width="12.7265625" customWidth="1"/>
  </cols>
  <sheetData>
    <row r="1" spans="1:84" ht="31" customHeight="1" x14ac:dyDescent="0.35">
      <c r="A1" s="165" t="s">
        <v>68</v>
      </c>
      <c r="J1" s="163"/>
      <c r="P1" s="164"/>
    </row>
    <row r="2" spans="1:84" ht="19" thickBot="1" x14ac:dyDescent="0.4">
      <c r="A2" s="162"/>
      <c r="B2" s="68"/>
      <c r="F2" s="68"/>
      <c r="V2" s="68"/>
    </row>
    <row r="3" spans="1:84" ht="15.5" x14ac:dyDescent="0.35">
      <c r="A3" s="99" t="s">
        <v>44</v>
      </c>
      <c r="B3" s="72"/>
      <c r="C3" s="139" t="s">
        <v>0</v>
      </c>
      <c r="D3" s="136"/>
      <c r="E3" s="81"/>
      <c r="F3" s="68"/>
      <c r="G3" s="139" t="s">
        <v>0</v>
      </c>
      <c r="H3" s="80"/>
      <c r="I3" s="80"/>
      <c r="K3" s="138" t="s">
        <v>41</v>
      </c>
      <c r="L3" s="24"/>
      <c r="M3" s="24"/>
      <c r="N3" s="24"/>
      <c r="O3" s="24"/>
      <c r="Q3" s="137" t="s">
        <v>42</v>
      </c>
      <c r="R3" s="57"/>
      <c r="S3" s="57"/>
      <c r="T3" s="57"/>
      <c r="U3" s="57"/>
      <c r="V3" s="72"/>
    </row>
    <row r="4" spans="1:84" x14ac:dyDescent="0.35">
      <c r="A4" s="100" t="s">
        <v>45</v>
      </c>
      <c r="B4" s="72"/>
      <c r="E4" s="2"/>
      <c r="F4" s="68"/>
      <c r="M4" s="9" t="s">
        <v>37</v>
      </c>
      <c r="N4" s="4"/>
      <c r="O4" s="9" t="s">
        <v>38</v>
      </c>
      <c r="S4" s="9" t="s">
        <v>37</v>
      </c>
      <c r="T4" s="4"/>
      <c r="U4" s="9" t="s">
        <v>38</v>
      </c>
      <c r="V4" s="69"/>
    </row>
    <row r="5" spans="1:84" ht="15" thickBot="1" x14ac:dyDescent="0.4">
      <c r="A5" s="100" t="s">
        <v>46</v>
      </c>
      <c r="B5" s="72"/>
      <c r="D5" s="3"/>
      <c r="E5" s="3"/>
      <c r="F5" s="68"/>
      <c r="M5" s="9" t="s">
        <v>23</v>
      </c>
      <c r="O5" s="9" t="s">
        <v>24</v>
      </c>
      <c r="S5" s="9" t="s">
        <v>23</v>
      </c>
      <c r="U5" s="9" t="s">
        <v>24</v>
      </c>
      <c r="V5" s="69"/>
    </row>
    <row r="6" spans="1:84" ht="17" thickBot="1" x14ac:dyDescent="0.4">
      <c r="A6" s="101" t="s">
        <v>47</v>
      </c>
      <c r="B6" s="72"/>
      <c r="C6" s="157" t="s">
        <v>12</v>
      </c>
      <c r="D6" s="158"/>
      <c r="E6" s="140"/>
      <c r="F6" s="68"/>
      <c r="G6" s="159" t="s">
        <v>14</v>
      </c>
      <c r="H6" s="158"/>
      <c r="I6" s="141"/>
      <c r="J6" s="69"/>
      <c r="K6" s="144" t="s">
        <v>65</v>
      </c>
      <c r="L6" s="145"/>
      <c r="M6" s="160" t="s">
        <v>64</v>
      </c>
      <c r="N6" s="158"/>
      <c r="O6" s="161"/>
      <c r="Q6" s="144" t="s">
        <v>65</v>
      </c>
      <c r="R6" s="147" t="s">
        <v>22</v>
      </c>
      <c r="S6" s="160" t="s">
        <v>64</v>
      </c>
      <c r="T6" s="158"/>
      <c r="U6" s="161"/>
      <c r="V6" s="69"/>
    </row>
    <row r="7" spans="1:84" x14ac:dyDescent="0.35">
      <c r="B7" s="68"/>
      <c r="C7" s="10"/>
      <c r="D7" s="10"/>
      <c r="E7" s="11"/>
      <c r="F7" s="68"/>
      <c r="G7" s="12"/>
      <c r="H7" s="12"/>
      <c r="I7" s="13"/>
      <c r="J7" s="69"/>
      <c r="K7" s="86"/>
      <c r="L7" s="142"/>
      <c r="M7" s="143">
        <v>3247</v>
      </c>
      <c r="N7" s="142"/>
      <c r="O7" s="143">
        <v>2117</v>
      </c>
      <c r="Q7" s="86"/>
      <c r="R7" s="142"/>
      <c r="S7" s="143">
        <v>3247</v>
      </c>
      <c r="T7" s="146"/>
      <c r="U7" s="143">
        <v>2117</v>
      </c>
      <c r="V7" s="72"/>
    </row>
    <row r="8" spans="1:84" x14ac:dyDescent="0.35">
      <c r="B8" s="68"/>
      <c r="C8" s="38">
        <v>44501</v>
      </c>
      <c r="D8" s="38">
        <v>45292</v>
      </c>
      <c r="E8" s="134" t="s">
        <v>25</v>
      </c>
      <c r="F8" s="68"/>
      <c r="G8" s="38">
        <v>44501</v>
      </c>
      <c r="H8" s="38">
        <v>45292</v>
      </c>
      <c r="I8" s="135" t="s">
        <v>15</v>
      </c>
      <c r="K8" s="102"/>
      <c r="L8" s="32">
        <v>3247</v>
      </c>
      <c r="M8" s="88" t="s">
        <v>40</v>
      </c>
      <c r="N8" s="32">
        <v>2117</v>
      </c>
      <c r="O8" s="89">
        <v>45602</v>
      </c>
      <c r="Q8" s="102"/>
      <c r="R8" s="32">
        <v>3247</v>
      </c>
      <c r="S8" s="88" t="s">
        <v>40</v>
      </c>
      <c r="T8" s="32">
        <v>2117</v>
      </c>
      <c r="U8" s="89">
        <v>45635</v>
      </c>
      <c r="V8" s="90"/>
    </row>
    <row r="9" spans="1:84" s="66" customFormat="1" ht="0.5" customHeight="1" x14ac:dyDescent="0.35">
      <c r="A9" s="59"/>
      <c r="B9" s="119"/>
      <c r="C9" s="60"/>
      <c r="D9" s="60"/>
      <c r="E9" s="61"/>
      <c r="F9" s="70"/>
      <c r="G9" s="60"/>
      <c r="H9" s="60"/>
      <c r="I9" s="62"/>
      <c r="J9" s="70"/>
      <c r="K9" s="63"/>
      <c r="L9" s="64"/>
      <c r="M9" s="65"/>
      <c r="N9" s="64"/>
      <c r="O9" s="60"/>
      <c r="P9" s="70"/>
      <c r="Q9" s="63"/>
      <c r="R9" s="78"/>
      <c r="S9" s="60"/>
      <c r="T9" s="78"/>
      <c r="U9" s="60"/>
      <c r="V9" s="91"/>
    </row>
    <row r="10" spans="1:84" x14ac:dyDescent="0.35">
      <c r="A10" s="17" t="s">
        <v>1</v>
      </c>
      <c r="B10" s="120"/>
      <c r="C10" s="16">
        <v>2370000</v>
      </c>
      <c r="D10" s="16">
        <v>2535900</v>
      </c>
      <c r="E10" s="5"/>
      <c r="F10" s="68"/>
      <c r="G10" s="16">
        <v>1800000</v>
      </c>
      <c r="H10" s="16">
        <v>1926000</v>
      </c>
      <c r="K10" s="23">
        <v>593</v>
      </c>
      <c r="L10" s="84">
        <f>K10*$L$8</f>
        <v>1925471</v>
      </c>
      <c r="M10" s="21">
        <v>1926000</v>
      </c>
      <c r="N10" s="84">
        <f>K10*$N$8</f>
        <v>1255381</v>
      </c>
      <c r="O10" s="16">
        <v>1255381</v>
      </c>
      <c r="Q10" s="23">
        <v>593</v>
      </c>
      <c r="R10" s="84">
        <f>Q10*$R$8</f>
        <v>1925471</v>
      </c>
      <c r="S10" s="16">
        <v>1926000</v>
      </c>
      <c r="T10" s="84">
        <f>Q10*$T$8</f>
        <v>1255381</v>
      </c>
      <c r="U10" s="16">
        <v>1255381</v>
      </c>
      <c r="V10" s="92"/>
    </row>
    <row r="11" spans="1:84" x14ac:dyDescent="0.35">
      <c r="A11" s="17" t="s">
        <v>2</v>
      </c>
      <c r="B11" s="120"/>
      <c r="C11" s="16">
        <v>8750000</v>
      </c>
      <c r="D11" s="16">
        <v>9362500</v>
      </c>
      <c r="E11" s="5"/>
      <c r="F11" s="68"/>
      <c r="G11" s="16">
        <v>7940000</v>
      </c>
      <c r="H11" s="16">
        <v>8495800</v>
      </c>
      <c r="K11" s="23">
        <v>2623</v>
      </c>
      <c r="L11" s="84">
        <f>K11*$L$8</f>
        <v>8516881</v>
      </c>
      <c r="M11" s="21">
        <v>8495800</v>
      </c>
      <c r="N11" s="84">
        <f>K11*$N$8</f>
        <v>5552891</v>
      </c>
      <c r="O11" s="16">
        <v>5552891</v>
      </c>
      <c r="Q11" s="23">
        <v>2623</v>
      </c>
      <c r="R11" s="84">
        <f>Q11*$R$8</f>
        <v>8516881</v>
      </c>
      <c r="S11" s="16">
        <v>8495800</v>
      </c>
      <c r="T11" s="84">
        <f>Q11*$T$8</f>
        <v>5552891</v>
      </c>
      <c r="U11" s="16">
        <v>5552891</v>
      </c>
      <c r="V11" s="92"/>
    </row>
    <row r="12" spans="1:84" s="75" customFormat="1" x14ac:dyDescent="0.35">
      <c r="A12" s="18" t="s">
        <v>39</v>
      </c>
      <c r="B12" s="121"/>
      <c r="C12" s="16"/>
      <c r="D12" s="16"/>
      <c r="E12" s="5"/>
      <c r="F12" s="68"/>
      <c r="G12" s="17"/>
      <c r="H12" s="16"/>
      <c r="I12" s="1"/>
      <c r="J12" s="68"/>
      <c r="K12" s="23">
        <v>455</v>
      </c>
      <c r="L12" s="84">
        <f>K12*$L$8</f>
        <v>1477385</v>
      </c>
      <c r="M12" s="117">
        <v>1476600</v>
      </c>
      <c r="N12" s="129">
        <f>K12*$N$8</f>
        <v>963235</v>
      </c>
      <c r="O12" s="26">
        <v>963235</v>
      </c>
      <c r="P12" s="68"/>
      <c r="Q12" s="23"/>
      <c r="R12" s="84"/>
      <c r="S12" s="16"/>
      <c r="T12" s="33"/>
      <c r="U12" s="16"/>
      <c r="V12" s="9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x14ac:dyDescent="0.35">
      <c r="A13" s="40" t="s">
        <v>34</v>
      </c>
      <c r="B13" s="122"/>
      <c r="C13" s="34">
        <f>SUM(C10:C12)</f>
        <v>11120000</v>
      </c>
      <c r="D13" s="34">
        <f>SUM(D10:D12)</f>
        <v>11898400</v>
      </c>
      <c r="E13" s="113"/>
      <c r="F13" s="68"/>
      <c r="G13" s="34">
        <f>G10+G11</f>
        <v>9740000</v>
      </c>
      <c r="H13" s="34">
        <f>H10+H11</f>
        <v>10421800</v>
      </c>
      <c r="I13" s="37"/>
      <c r="K13" s="114"/>
      <c r="L13" s="115">
        <f>SUM(L10:L12)</f>
        <v>11919737</v>
      </c>
      <c r="M13" s="48">
        <f>SUM(M10:M12)</f>
        <v>11898400</v>
      </c>
      <c r="N13" s="115">
        <f>SUM(N10:N12)</f>
        <v>7771507</v>
      </c>
      <c r="O13" s="48">
        <f>SUM(O10:O12)</f>
        <v>7771507</v>
      </c>
      <c r="Q13" s="114"/>
      <c r="R13" s="115">
        <f>SUM(R10:R12)</f>
        <v>10442352</v>
      </c>
      <c r="S13" s="34">
        <f>S10+S11</f>
        <v>10421800</v>
      </c>
      <c r="T13" s="116"/>
      <c r="U13" s="48">
        <f>SUM(U10:U12)</f>
        <v>6808272</v>
      </c>
      <c r="V13" s="93"/>
    </row>
    <row r="14" spans="1:84" x14ac:dyDescent="0.35">
      <c r="A14" s="18" t="s">
        <v>35</v>
      </c>
      <c r="B14" s="121"/>
      <c r="C14" s="26">
        <v>220000</v>
      </c>
      <c r="D14" s="26">
        <v>235400</v>
      </c>
      <c r="E14" s="27"/>
      <c r="F14" s="71"/>
      <c r="G14" s="18"/>
      <c r="H14" s="26"/>
      <c r="I14" s="14"/>
      <c r="J14" s="71"/>
      <c r="K14" s="28"/>
      <c r="L14" s="85"/>
      <c r="M14" s="117">
        <v>235400</v>
      </c>
      <c r="N14" s="30"/>
      <c r="O14" s="26">
        <v>235400</v>
      </c>
      <c r="Q14" s="28"/>
      <c r="R14" s="30"/>
      <c r="S14" s="26"/>
      <c r="T14" s="30"/>
      <c r="U14" s="26"/>
      <c r="V14" s="94"/>
    </row>
    <row r="15" spans="1:84" s="75" customFormat="1" x14ac:dyDescent="0.35">
      <c r="A15" s="87" t="s">
        <v>36</v>
      </c>
      <c r="B15" s="123"/>
      <c r="C15" s="58"/>
      <c r="D15" s="58"/>
      <c r="E15" s="5"/>
      <c r="F15" s="68"/>
      <c r="G15" s="16"/>
      <c r="H15" s="16"/>
      <c r="I15" s="1"/>
      <c r="J15" s="68"/>
      <c r="K15" s="17"/>
      <c r="L15" s="29"/>
      <c r="M15" s="21"/>
      <c r="N15" s="21"/>
      <c r="O15" s="26">
        <v>200000</v>
      </c>
      <c r="P15" s="68"/>
      <c r="Q15" s="17"/>
      <c r="R15" s="29"/>
      <c r="S15" s="16"/>
      <c r="T15" s="21"/>
      <c r="U15" s="26"/>
      <c r="V15" s="94"/>
      <c r="W15" s="11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spans="1:84" x14ac:dyDescent="0.35">
      <c r="A16" s="19" t="s">
        <v>17</v>
      </c>
      <c r="B16" s="124"/>
      <c r="C16" s="16"/>
      <c r="D16" s="16"/>
      <c r="E16" s="5"/>
      <c r="F16" s="68"/>
      <c r="G16" s="25">
        <v>330000</v>
      </c>
      <c r="H16" s="25">
        <v>353100</v>
      </c>
      <c r="K16" s="17"/>
      <c r="L16" s="29"/>
      <c r="M16" s="21"/>
      <c r="N16" s="21"/>
      <c r="O16" s="16"/>
      <c r="Q16" s="17"/>
      <c r="R16" s="29"/>
      <c r="S16" s="25">
        <v>353100</v>
      </c>
      <c r="T16" s="21"/>
      <c r="U16" s="25">
        <f>($T$8/$R$8)*S16</f>
        <v>230216.4151524484</v>
      </c>
      <c r="V16" s="95"/>
    </row>
    <row r="17" spans="1:24" x14ac:dyDescent="0.35">
      <c r="A17" s="19" t="s">
        <v>18</v>
      </c>
      <c r="B17" s="124"/>
      <c r="C17" s="16"/>
      <c r="D17" s="16"/>
      <c r="E17" s="5"/>
      <c r="F17" s="68"/>
      <c r="G17" s="25">
        <v>100000</v>
      </c>
      <c r="H17" s="25">
        <v>107000</v>
      </c>
      <c r="K17" s="17"/>
      <c r="L17" s="29"/>
      <c r="M17" s="21"/>
      <c r="N17" s="21"/>
      <c r="O17" s="16"/>
      <c r="Q17" s="17"/>
      <c r="R17" s="29"/>
      <c r="S17" s="25">
        <v>107000</v>
      </c>
      <c r="T17" s="21"/>
      <c r="U17" s="25">
        <v>107000</v>
      </c>
      <c r="V17" s="95"/>
      <c r="X17" s="79"/>
    </row>
    <row r="18" spans="1:24" ht="29" x14ac:dyDescent="0.35">
      <c r="A18" s="20" t="s">
        <v>19</v>
      </c>
      <c r="B18" s="125"/>
      <c r="C18" s="16"/>
      <c r="D18" s="16"/>
      <c r="E18" s="5"/>
      <c r="F18" s="68"/>
      <c r="G18" s="25">
        <v>270000</v>
      </c>
      <c r="H18" s="25">
        <v>288900</v>
      </c>
      <c r="K18" s="17"/>
      <c r="L18" s="29"/>
      <c r="M18" s="21"/>
      <c r="N18" s="21"/>
      <c r="O18" s="16"/>
      <c r="Q18" s="17"/>
      <c r="R18" s="29"/>
      <c r="S18" s="25">
        <v>288900</v>
      </c>
      <c r="T18" s="21"/>
      <c r="U18" s="25">
        <f>($T$8/$R$8)*S18</f>
        <v>188358.8851247305</v>
      </c>
      <c r="V18" s="95"/>
      <c r="W18" s="1"/>
      <c r="X18" s="79"/>
    </row>
    <row r="19" spans="1:24" x14ac:dyDescent="0.35">
      <c r="A19" s="39" t="s">
        <v>20</v>
      </c>
      <c r="B19" s="122"/>
      <c r="C19" s="15">
        <f>C14</f>
        <v>220000</v>
      </c>
      <c r="D19" s="15">
        <f>D14</f>
        <v>235400</v>
      </c>
      <c r="E19" s="56"/>
      <c r="F19" s="68"/>
      <c r="G19" s="15">
        <f>SUM(G16:G18)</f>
        <v>700000</v>
      </c>
      <c r="H19" s="15">
        <f>SUM(H16:H18)</f>
        <v>749000</v>
      </c>
      <c r="K19" s="17"/>
      <c r="L19" s="29"/>
      <c r="M19" s="76">
        <f>M14</f>
        <v>235400</v>
      </c>
      <c r="N19" s="29"/>
      <c r="O19" s="76">
        <f>O14+O15</f>
        <v>435400</v>
      </c>
      <c r="Q19" s="17"/>
      <c r="R19" s="29"/>
      <c r="S19" s="77">
        <f>SUM(S16:S18)</f>
        <v>749000</v>
      </c>
      <c r="T19" s="29"/>
      <c r="U19" s="77">
        <f>SUM(U16:U18)</f>
        <v>525575.30027717887</v>
      </c>
      <c r="V19" s="93"/>
    </row>
    <row r="20" spans="1:24" x14ac:dyDescent="0.35">
      <c r="A20" s="52" t="s">
        <v>21</v>
      </c>
      <c r="B20" s="126"/>
      <c r="C20" s="34">
        <f>C13+C19</f>
        <v>11340000</v>
      </c>
      <c r="D20" s="34">
        <f>D13+D19</f>
        <v>12133800</v>
      </c>
      <c r="E20" s="49"/>
      <c r="F20" s="72"/>
      <c r="G20" s="34">
        <f>G13+G19</f>
        <v>10440000</v>
      </c>
      <c r="H20" s="34">
        <f>H13+H19</f>
        <v>11170800</v>
      </c>
      <c r="I20" s="50"/>
      <c r="J20" s="72"/>
      <c r="K20" s="44"/>
      <c r="L20" s="51"/>
      <c r="M20" s="48">
        <f>M13+M19</f>
        <v>12133800</v>
      </c>
      <c r="N20" s="48"/>
      <c r="O20" s="48">
        <f>O13+O19</f>
        <v>8206907</v>
      </c>
      <c r="P20" s="72"/>
      <c r="Q20" s="44"/>
      <c r="R20" s="51"/>
      <c r="S20" s="48">
        <f>S13+S19</f>
        <v>11170800</v>
      </c>
      <c r="T20" s="48"/>
      <c r="U20" s="48">
        <f>U13+U19</f>
        <v>7333847.3002771791</v>
      </c>
      <c r="V20" s="93"/>
    </row>
    <row r="21" spans="1:24" x14ac:dyDescent="0.35">
      <c r="A21" s="17"/>
      <c r="B21" s="120"/>
      <c r="C21" s="16"/>
      <c r="D21" s="16"/>
      <c r="E21" s="5"/>
      <c r="F21" s="68"/>
      <c r="G21" s="16"/>
      <c r="H21" s="16"/>
      <c r="K21" s="17"/>
      <c r="L21" s="29"/>
      <c r="M21" s="21"/>
      <c r="N21" s="21"/>
      <c r="O21" s="16"/>
      <c r="Q21" s="17"/>
      <c r="R21" s="29"/>
      <c r="S21" s="16"/>
      <c r="T21" s="21"/>
      <c r="U21" s="16"/>
      <c r="V21" s="92"/>
    </row>
    <row r="22" spans="1:24" s="66" customFormat="1" hidden="1" x14ac:dyDescent="0.35">
      <c r="A22" s="59" t="s">
        <v>3</v>
      </c>
      <c r="B22" s="119"/>
      <c r="C22" s="60"/>
      <c r="D22" s="60"/>
      <c r="E22" s="61"/>
      <c r="F22" s="70"/>
      <c r="G22" s="60"/>
      <c r="H22" s="60"/>
      <c r="I22" s="62"/>
      <c r="J22" s="70"/>
      <c r="K22" s="63"/>
      <c r="L22" s="67"/>
      <c r="M22" s="65"/>
      <c r="N22" s="65"/>
      <c r="O22" s="60"/>
      <c r="P22" s="70"/>
      <c r="Q22" s="63"/>
      <c r="R22" s="67"/>
      <c r="S22" s="60"/>
      <c r="T22" s="65"/>
      <c r="U22" s="60"/>
      <c r="V22" s="91"/>
    </row>
    <row r="23" spans="1:24" x14ac:dyDescent="0.35">
      <c r="A23" s="17" t="s">
        <v>4</v>
      </c>
      <c r="B23" s="120"/>
      <c r="C23" s="16">
        <v>150000</v>
      </c>
      <c r="D23" s="16">
        <v>160500</v>
      </c>
      <c r="E23" s="5"/>
      <c r="F23" s="68"/>
      <c r="G23" s="16">
        <v>150000</v>
      </c>
      <c r="H23" s="16">
        <v>160500</v>
      </c>
      <c r="K23" s="17"/>
      <c r="L23" s="29"/>
      <c r="M23" s="16">
        <v>160500</v>
      </c>
      <c r="N23" s="21"/>
      <c r="O23" s="16">
        <v>160500</v>
      </c>
      <c r="Q23" s="17"/>
      <c r="R23" s="29"/>
      <c r="S23" s="16">
        <v>160500</v>
      </c>
      <c r="T23" s="21"/>
      <c r="U23" s="16">
        <v>160500</v>
      </c>
      <c r="V23" s="92"/>
    </row>
    <row r="24" spans="1:24" x14ac:dyDescent="0.35">
      <c r="A24" s="17" t="s">
        <v>33</v>
      </c>
      <c r="B24" s="120"/>
      <c r="C24" s="26">
        <v>80000</v>
      </c>
      <c r="D24" s="26">
        <v>85600</v>
      </c>
      <c r="E24" s="5"/>
      <c r="F24" s="68"/>
      <c r="G24" s="25">
        <v>50000</v>
      </c>
      <c r="H24" s="25">
        <v>53500</v>
      </c>
      <c r="K24" s="17"/>
      <c r="L24" s="29"/>
      <c r="M24" s="26">
        <v>85600</v>
      </c>
      <c r="N24" s="117"/>
      <c r="O24" s="26">
        <v>85600</v>
      </c>
      <c r="Q24" s="17"/>
      <c r="R24" s="29"/>
      <c r="S24" s="25">
        <v>53500</v>
      </c>
      <c r="T24" s="118"/>
      <c r="U24" s="25">
        <v>53500</v>
      </c>
      <c r="V24" s="92"/>
    </row>
    <row r="25" spans="1:24" x14ac:dyDescent="0.35">
      <c r="A25" s="17" t="s">
        <v>5</v>
      </c>
      <c r="B25" s="120"/>
      <c r="C25" s="16">
        <v>60000</v>
      </c>
      <c r="D25" s="16">
        <v>64200</v>
      </c>
      <c r="E25" s="5"/>
      <c r="F25" s="68"/>
      <c r="G25" s="16">
        <v>60000</v>
      </c>
      <c r="H25" s="16">
        <v>64200</v>
      </c>
      <c r="K25" s="17"/>
      <c r="L25" s="29"/>
      <c r="M25" s="16">
        <v>64200</v>
      </c>
      <c r="N25" s="21"/>
      <c r="O25" s="16">
        <v>64200</v>
      </c>
      <c r="Q25" s="17"/>
      <c r="R25" s="29"/>
      <c r="S25" s="16">
        <v>64200</v>
      </c>
      <c r="T25" s="21"/>
      <c r="U25" s="16">
        <v>64200</v>
      </c>
      <c r="V25" s="92"/>
    </row>
    <row r="26" spans="1:24" ht="29.5" customHeight="1" x14ac:dyDescent="0.35">
      <c r="A26" s="17" t="s">
        <v>6</v>
      </c>
      <c r="B26" s="120"/>
      <c r="C26" s="16">
        <v>140000</v>
      </c>
      <c r="D26" s="16">
        <v>55000</v>
      </c>
      <c r="E26" s="6" t="s">
        <v>61</v>
      </c>
      <c r="F26" s="68"/>
      <c r="G26" s="16">
        <v>37800</v>
      </c>
      <c r="H26" s="16">
        <v>0</v>
      </c>
      <c r="I26" s="6" t="s">
        <v>16</v>
      </c>
      <c r="J26" s="73"/>
      <c r="K26" s="22"/>
      <c r="L26" s="31"/>
      <c r="M26" s="16">
        <v>55000</v>
      </c>
      <c r="N26" s="21"/>
      <c r="O26" s="16">
        <v>55000</v>
      </c>
      <c r="Q26" s="22"/>
      <c r="R26" s="31"/>
      <c r="S26" s="16">
        <v>0</v>
      </c>
      <c r="T26" s="21"/>
      <c r="U26" s="16">
        <v>0</v>
      </c>
      <c r="V26" s="92"/>
    </row>
    <row r="27" spans="1:24" x14ac:dyDescent="0.35">
      <c r="A27" s="17" t="s">
        <v>7</v>
      </c>
      <c r="B27" s="120"/>
      <c r="C27" s="16">
        <v>134500</v>
      </c>
      <c r="D27" s="16">
        <v>143915</v>
      </c>
      <c r="E27" s="7"/>
      <c r="F27" s="68"/>
      <c r="G27" s="16">
        <v>50800</v>
      </c>
      <c r="H27" s="16">
        <v>54356</v>
      </c>
      <c r="K27" s="17"/>
      <c r="L27" s="29"/>
      <c r="M27" s="16">
        <v>143915</v>
      </c>
      <c r="N27" s="21"/>
      <c r="O27" s="16">
        <v>143915</v>
      </c>
      <c r="Q27" s="17"/>
      <c r="R27" s="29"/>
      <c r="S27" s="16">
        <v>54356</v>
      </c>
      <c r="T27" s="21"/>
      <c r="U27" s="16">
        <v>54356</v>
      </c>
      <c r="V27" s="92"/>
    </row>
    <row r="28" spans="1:24" x14ac:dyDescent="0.35">
      <c r="A28" s="52" t="s">
        <v>30</v>
      </c>
      <c r="B28" s="126"/>
      <c r="C28" s="34">
        <f>SUM(C23:C27)</f>
        <v>564500</v>
      </c>
      <c r="D28" s="34">
        <f>SUM(D23:D27)</f>
        <v>509215</v>
      </c>
      <c r="E28" s="41"/>
      <c r="F28" s="68"/>
      <c r="G28" s="34">
        <f>SUM(G23:G27)</f>
        <v>348600</v>
      </c>
      <c r="H28" s="34">
        <f>SUM(H23:H27)</f>
        <v>332556</v>
      </c>
      <c r="I28" s="37"/>
      <c r="K28" s="36"/>
      <c r="L28" s="42"/>
      <c r="M28" s="48">
        <f>SUM(M22:M27)</f>
        <v>509215</v>
      </c>
      <c r="N28" s="43"/>
      <c r="O28" s="48">
        <f>SUM(O22:O27)</f>
        <v>509215</v>
      </c>
      <c r="Q28" s="36"/>
      <c r="R28" s="42"/>
      <c r="S28" s="48">
        <f>SUM(S22:S27)</f>
        <v>332556</v>
      </c>
      <c r="T28" s="43"/>
      <c r="U28" s="48">
        <f>SUM(U22:U27)</f>
        <v>332556</v>
      </c>
      <c r="V28" s="93"/>
    </row>
    <row r="29" spans="1:24" x14ac:dyDescent="0.35">
      <c r="A29" s="17"/>
      <c r="B29" s="120"/>
      <c r="C29" s="16"/>
      <c r="D29" s="16"/>
      <c r="E29" s="7"/>
      <c r="F29" s="68"/>
      <c r="G29" s="16"/>
      <c r="H29" s="16"/>
      <c r="K29" s="17"/>
      <c r="L29" s="29"/>
      <c r="M29" s="21"/>
      <c r="N29" s="21"/>
      <c r="O29" s="16"/>
      <c r="Q29" s="17"/>
      <c r="R29" s="29"/>
      <c r="S29" s="16"/>
      <c r="T29" s="21"/>
      <c r="U29" s="16"/>
      <c r="V29" s="92"/>
    </row>
    <row r="30" spans="1:24" x14ac:dyDescent="0.35">
      <c r="A30" s="17" t="s">
        <v>8</v>
      </c>
      <c r="B30" s="120"/>
      <c r="C30" s="16">
        <v>600000</v>
      </c>
      <c r="D30" s="16">
        <v>642000</v>
      </c>
      <c r="E30" s="7"/>
      <c r="F30" s="68"/>
      <c r="G30" s="16">
        <v>600000</v>
      </c>
      <c r="H30" s="16">
        <v>642000</v>
      </c>
      <c r="K30" s="17"/>
      <c r="L30" s="29"/>
      <c r="M30" s="16">
        <v>642000</v>
      </c>
      <c r="N30" s="21"/>
      <c r="O30" s="16">
        <v>642000</v>
      </c>
      <c r="Q30" s="17"/>
      <c r="R30" s="29"/>
      <c r="S30" s="16">
        <v>642000</v>
      </c>
      <c r="T30" s="21"/>
      <c r="U30" s="16">
        <v>642000</v>
      </c>
      <c r="V30" s="92"/>
    </row>
    <row r="31" spans="1:24" x14ac:dyDescent="0.35">
      <c r="A31" s="17" t="s">
        <v>9</v>
      </c>
      <c r="B31" s="120"/>
      <c r="C31" s="16">
        <v>10000</v>
      </c>
      <c r="D31" s="16">
        <v>10700</v>
      </c>
      <c r="E31" s="7"/>
      <c r="F31" s="68"/>
      <c r="G31" s="16">
        <v>10000</v>
      </c>
      <c r="H31" s="16">
        <v>10700</v>
      </c>
      <c r="K31" s="17"/>
      <c r="L31" s="29"/>
      <c r="M31" s="16">
        <v>10700</v>
      </c>
      <c r="N31" s="21"/>
      <c r="O31" s="16">
        <v>10700</v>
      </c>
      <c r="Q31" s="17"/>
      <c r="R31" s="29"/>
      <c r="S31" s="16">
        <v>10700</v>
      </c>
      <c r="T31" s="21"/>
      <c r="U31" s="16">
        <v>10700</v>
      </c>
      <c r="V31" s="92"/>
    </row>
    <row r="32" spans="1:24" x14ac:dyDescent="0.35">
      <c r="A32" s="32" t="s">
        <v>10</v>
      </c>
      <c r="B32" s="127"/>
      <c r="C32" s="26">
        <v>230000</v>
      </c>
      <c r="D32" s="26">
        <v>246100</v>
      </c>
      <c r="E32" s="7"/>
      <c r="F32" s="68"/>
      <c r="G32" s="25">
        <v>667000</v>
      </c>
      <c r="H32" s="25">
        <v>713690</v>
      </c>
      <c r="K32" s="17"/>
      <c r="L32" s="29"/>
      <c r="M32" s="26">
        <v>246100</v>
      </c>
      <c r="N32" s="117"/>
      <c r="O32" s="26">
        <v>246100</v>
      </c>
      <c r="Q32" s="17"/>
      <c r="R32" s="29"/>
      <c r="S32" s="25">
        <v>713690</v>
      </c>
      <c r="T32" s="118"/>
      <c r="U32" s="25">
        <v>713690</v>
      </c>
      <c r="V32" s="92"/>
    </row>
    <row r="33" spans="1:23" x14ac:dyDescent="0.35">
      <c r="A33" s="17" t="s">
        <v>11</v>
      </c>
      <c r="B33" s="120"/>
      <c r="C33" s="16">
        <v>30000</v>
      </c>
      <c r="D33" s="16">
        <v>32100</v>
      </c>
      <c r="E33" s="7"/>
      <c r="F33" s="68"/>
      <c r="G33" s="16">
        <v>30000</v>
      </c>
      <c r="H33" s="16">
        <v>32100</v>
      </c>
      <c r="K33" s="17"/>
      <c r="L33" s="29"/>
      <c r="M33" s="16">
        <v>32100</v>
      </c>
      <c r="N33" s="21"/>
      <c r="O33" s="16">
        <v>32100</v>
      </c>
      <c r="Q33" s="17"/>
      <c r="R33" s="29"/>
      <c r="S33" s="16">
        <v>32100</v>
      </c>
      <c r="T33" s="21"/>
      <c r="U33" s="16">
        <v>32100</v>
      </c>
      <c r="V33" s="92"/>
    </row>
    <row r="34" spans="1:23" x14ac:dyDescent="0.35">
      <c r="A34" s="40" t="s">
        <v>26</v>
      </c>
      <c r="B34" s="122"/>
      <c r="C34" s="34">
        <f>SUM(C30:C33)</f>
        <v>870000</v>
      </c>
      <c r="D34" s="34">
        <f>SUM(D30:D33)</f>
        <v>930900</v>
      </c>
      <c r="E34" s="41"/>
      <c r="F34" s="68"/>
      <c r="G34" s="34">
        <f>SUM(G30:G33)</f>
        <v>1307000</v>
      </c>
      <c r="H34" s="34">
        <f>SUM(H30:H33)</f>
        <v>1398490</v>
      </c>
      <c r="I34" s="37"/>
      <c r="K34" s="36"/>
      <c r="L34" s="42"/>
      <c r="M34" s="34">
        <f>SUM(M30:M33)</f>
        <v>930900</v>
      </c>
      <c r="N34" s="43"/>
      <c r="O34" s="34">
        <f>SUM(O30:O33)</f>
        <v>930900</v>
      </c>
      <c r="Q34" s="36"/>
      <c r="R34" s="42"/>
      <c r="S34" s="34">
        <f>SUM(S30:S33)</f>
        <v>1398490</v>
      </c>
      <c r="T34" s="48"/>
      <c r="U34" s="34">
        <f>SUM(U30:U33)</f>
        <v>1398490</v>
      </c>
      <c r="V34" s="93"/>
    </row>
    <row r="35" spans="1:23" x14ac:dyDescent="0.35">
      <c r="A35" s="17"/>
      <c r="B35" s="120"/>
      <c r="C35" s="16"/>
      <c r="D35" s="17"/>
      <c r="E35" s="8"/>
      <c r="F35" s="68"/>
      <c r="G35" s="16"/>
      <c r="H35" s="16"/>
      <c r="K35" s="17"/>
      <c r="L35" s="29"/>
      <c r="M35" s="17"/>
      <c r="N35" s="21"/>
      <c r="O35" s="17"/>
      <c r="Q35" s="17"/>
      <c r="R35" s="29"/>
      <c r="S35" s="16"/>
      <c r="T35" s="21"/>
      <c r="U35" s="16"/>
      <c r="V35" s="92"/>
    </row>
    <row r="36" spans="1:23" ht="29" x14ac:dyDescent="0.35">
      <c r="A36" s="44" t="s">
        <v>27</v>
      </c>
      <c r="B36" s="127"/>
      <c r="C36" s="34">
        <v>370000</v>
      </c>
      <c r="D36" s="34">
        <v>1357392</v>
      </c>
      <c r="E36" s="45" t="s">
        <v>13</v>
      </c>
      <c r="F36" s="68"/>
      <c r="G36" s="34">
        <v>360000</v>
      </c>
      <c r="H36" s="34">
        <v>1290184</v>
      </c>
      <c r="I36" s="45" t="s">
        <v>13</v>
      </c>
      <c r="J36" s="73"/>
      <c r="K36" s="46"/>
      <c r="L36" s="47"/>
      <c r="M36" s="34">
        <v>1357392</v>
      </c>
      <c r="N36" s="48"/>
      <c r="O36" s="34">
        <v>1357392</v>
      </c>
      <c r="Q36" s="46"/>
      <c r="R36" s="47"/>
      <c r="S36" s="34">
        <v>360000</v>
      </c>
      <c r="T36" s="48"/>
      <c r="U36" s="34">
        <v>1290184</v>
      </c>
      <c r="V36" s="93"/>
    </row>
    <row r="37" spans="1:23" x14ac:dyDescent="0.35">
      <c r="A37" s="44" t="s">
        <v>28</v>
      </c>
      <c r="B37" s="128"/>
      <c r="C37" s="48">
        <f>C20+C28+C34+C36</f>
        <v>13144500</v>
      </c>
      <c r="D37" s="34">
        <f>D20+D28+D34+D36</f>
        <v>14931307</v>
      </c>
      <c r="E37" s="49"/>
      <c r="F37" s="68"/>
      <c r="G37" s="48">
        <f>G20+G28+G34+G36</f>
        <v>12455600</v>
      </c>
      <c r="H37" s="48">
        <f>H20+H28+H34+H36</f>
        <v>14192030</v>
      </c>
      <c r="I37" s="45"/>
      <c r="J37" s="73"/>
      <c r="K37" s="46"/>
      <c r="L37" s="47"/>
      <c r="M37" s="48">
        <f>M20+M28+M34+M36</f>
        <v>14931307</v>
      </c>
      <c r="N37" s="43"/>
      <c r="O37" s="48">
        <f>O20+O28+O34+O36</f>
        <v>11004414</v>
      </c>
      <c r="Q37" s="46"/>
      <c r="R37" s="47"/>
      <c r="S37" s="48">
        <f>S20+S28+S34+S36</f>
        <v>13261846</v>
      </c>
      <c r="T37" s="43"/>
      <c r="U37" s="48">
        <f>U19+U20+U28+U34+U36</f>
        <v>10880652.600554358</v>
      </c>
      <c r="V37" s="93"/>
    </row>
    <row r="38" spans="1:23" x14ac:dyDescent="0.35">
      <c r="A38" s="44" t="s">
        <v>43</v>
      </c>
      <c r="B38" s="127"/>
      <c r="C38" s="35"/>
      <c r="D38" s="34">
        <v>1085913</v>
      </c>
      <c r="E38" s="45"/>
      <c r="F38" s="68"/>
      <c r="G38" s="35"/>
      <c r="H38" s="34">
        <v>1032148</v>
      </c>
      <c r="I38" s="45"/>
      <c r="J38" s="73"/>
      <c r="K38" s="46"/>
      <c r="L38" s="47"/>
      <c r="M38" s="82">
        <v>1085913</v>
      </c>
      <c r="N38" s="83"/>
      <c r="O38" s="82">
        <f>(O20+O28+O34)*0.08</f>
        <v>771761.76</v>
      </c>
      <c r="Q38" s="46"/>
      <c r="R38" s="47"/>
      <c r="S38" s="82">
        <v>1032148</v>
      </c>
      <c r="T38" s="82"/>
      <c r="U38" s="82">
        <f>(U20+U28+U34)*0.08</f>
        <v>725191.46402217436</v>
      </c>
      <c r="V38" s="96"/>
    </row>
    <row r="39" spans="1:23" ht="29" x14ac:dyDescent="0.35">
      <c r="A39" s="44" t="s">
        <v>29</v>
      </c>
      <c r="B39" s="127"/>
      <c r="C39" s="53"/>
      <c r="D39" s="53"/>
      <c r="E39" s="45" t="s">
        <v>60</v>
      </c>
      <c r="F39" s="68"/>
      <c r="G39" s="35"/>
      <c r="H39" s="35"/>
      <c r="I39" s="45" t="s">
        <v>60</v>
      </c>
      <c r="J39" s="73"/>
      <c r="K39" s="46"/>
      <c r="L39" s="47"/>
      <c r="M39" s="53"/>
      <c r="N39" s="43"/>
      <c r="O39" s="53" t="s">
        <v>31</v>
      </c>
      <c r="Q39" s="46"/>
      <c r="R39" s="47"/>
      <c r="S39" s="53"/>
      <c r="T39" s="43"/>
      <c r="U39" s="53" t="s">
        <v>31</v>
      </c>
      <c r="V39" s="97"/>
    </row>
    <row r="40" spans="1:23" x14ac:dyDescent="0.35">
      <c r="A40" s="17"/>
      <c r="B40" s="120"/>
      <c r="C40" s="16"/>
      <c r="D40" s="17"/>
      <c r="F40" s="68"/>
      <c r="G40" s="16"/>
      <c r="H40" s="16"/>
      <c r="K40" s="17"/>
      <c r="L40" s="29"/>
      <c r="M40" s="21"/>
      <c r="N40" s="21"/>
      <c r="O40" s="17"/>
      <c r="Q40" s="17"/>
      <c r="R40" s="29"/>
      <c r="S40" s="16"/>
      <c r="T40" s="21"/>
      <c r="U40" s="16"/>
      <c r="V40" s="92"/>
    </row>
    <row r="41" spans="1:23" x14ac:dyDescent="0.35">
      <c r="A41" s="54" t="s">
        <v>32</v>
      </c>
      <c r="B41" s="74"/>
      <c r="C41" s="55">
        <f>C37+C38</f>
        <v>13144500</v>
      </c>
      <c r="D41" s="55">
        <f>D37+D38</f>
        <v>16017220</v>
      </c>
      <c r="E41" s="54"/>
      <c r="F41" s="74"/>
      <c r="G41" s="55">
        <f>G37+G38</f>
        <v>12455600</v>
      </c>
      <c r="H41" s="55">
        <f>H37+H38</f>
        <v>15224178</v>
      </c>
      <c r="I41" s="54"/>
      <c r="J41" s="74"/>
      <c r="K41" s="54"/>
      <c r="L41" s="54"/>
      <c r="M41" s="55">
        <f>M37+M38</f>
        <v>16017220</v>
      </c>
      <c r="N41" s="55"/>
      <c r="O41" s="55">
        <f>O37+O38</f>
        <v>11776175.76</v>
      </c>
      <c r="Q41" s="54"/>
      <c r="R41" s="54"/>
      <c r="S41" s="55">
        <f>S37+S38</f>
        <v>14293994</v>
      </c>
      <c r="T41" s="55"/>
      <c r="U41" s="55">
        <f>U37+U38</f>
        <v>11605844.064576533</v>
      </c>
      <c r="V41" s="98"/>
    </row>
    <row r="42" spans="1:23" ht="15" thickBot="1" x14ac:dyDescent="0.4">
      <c r="J42" s="1"/>
      <c r="P42" s="1"/>
    </row>
    <row r="43" spans="1:23" ht="41.5" customHeight="1" thickTop="1" thickBot="1" x14ac:dyDescent="0.4">
      <c r="A43" s="150" t="s">
        <v>66</v>
      </c>
      <c r="D43" s="5"/>
      <c r="G43" s="130"/>
      <c r="H43" s="131" t="s">
        <v>62</v>
      </c>
      <c r="I43" s="132" t="s">
        <v>63</v>
      </c>
      <c r="J43" s="133"/>
      <c r="K43" s="133"/>
      <c r="L43" s="133"/>
      <c r="M43" s="151">
        <f>M12+M19+M24+M32</f>
        <v>2043700</v>
      </c>
      <c r="N43" s="152"/>
      <c r="O43" s="151">
        <f>O12+O19+O24+O32</f>
        <v>1730335</v>
      </c>
      <c r="P43" s="153"/>
      <c r="Q43" s="153"/>
      <c r="R43" s="153"/>
      <c r="S43" s="154">
        <f>S12+S19+S24+S32</f>
        <v>1516190</v>
      </c>
      <c r="T43" s="155"/>
      <c r="U43" s="156">
        <f>U12+U19+U24+U32</f>
        <v>1292765.3002771789</v>
      </c>
    </row>
    <row r="44" spans="1:23" ht="15" thickTop="1" x14ac:dyDescent="0.35">
      <c r="J44" s="1"/>
      <c r="P44" s="1"/>
      <c r="W44" s="1"/>
    </row>
    <row r="45" spans="1:23" x14ac:dyDescent="0.35">
      <c r="J45" s="1"/>
      <c r="O45" s="149"/>
      <c r="P45" s="149"/>
      <c r="Q45" s="149"/>
      <c r="R45" s="149"/>
      <c r="S45" s="149"/>
      <c r="T45" s="149"/>
      <c r="W45" s="149"/>
    </row>
    <row r="46" spans="1:23" x14ac:dyDescent="0.35">
      <c r="J46" s="1"/>
      <c r="P46" s="1"/>
    </row>
    <row r="47" spans="1:23" x14ac:dyDescent="0.35">
      <c r="J47" s="1"/>
      <c r="P47" s="1"/>
    </row>
    <row r="48" spans="1:23" x14ac:dyDescent="0.35">
      <c r="J48" s="1"/>
      <c r="P48" s="1"/>
    </row>
    <row r="49" spans="10:16" x14ac:dyDescent="0.35">
      <c r="J49" s="1"/>
      <c r="P49" s="1"/>
    </row>
    <row r="50" spans="10:16" x14ac:dyDescent="0.35">
      <c r="J50" s="1"/>
      <c r="P50" s="1"/>
    </row>
    <row r="51" spans="10:16" x14ac:dyDescent="0.35">
      <c r="J51" s="1"/>
      <c r="P51" s="1"/>
    </row>
    <row r="52" spans="10:16" x14ac:dyDescent="0.35">
      <c r="J52" s="1"/>
      <c r="P52" s="1"/>
    </row>
    <row r="53" spans="10:16" x14ac:dyDescent="0.35">
      <c r="J53" s="1"/>
      <c r="P53" s="1"/>
    </row>
    <row r="54" spans="10:16" x14ac:dyDescent="0.35">
      <c r="J54" s="1"/>
      <c r="P54" s="1"/>
    </row>
    <row r="55" spans="10:16" x14ac:dyDescent="0.35">
      <c r="J55" s="1"/>
      <c r="P55" s="1"/>
    </row>
    <row r="56" spans="10:16" x14ac:dyDescent="0.35">
      <c r="J56" s="1"/>
      <c r="P56" s="1"/>
    </row>
    <row r="57" spans="10:16" x14ac:dyDescent="0.35">
      <c r="J57" s="1"/>
      <c r="P57" s="1"/>
    </row>
    <row r="58" spans="10:16" x14ac:dyDescent="0.35">
      <c r="J58" s="1"/>
      <c r="P58" s="1"/>
    </row>
    <row r="59" spans="10:16" x14ac:dyDescent="0.35">
      <c r="J59" s="1"/>
      <c r="P59" s="1"/>
    </row>
    <row r="60" spans="10:16" x14ac:dyDescent="0.35">
      <c r="J60" s="1"/>
      <c r="P60" s="1"/>
    </row>
    <row r="61" spans="10:16" x14ac:dyDescent="0.35">
      <c r="J61" s="1"/>
      <c r="P61" s="1"/>
    </row>
    <row r="62" spans="10:16" x14ac:dyDescent="0.35">
      <c r="J62" s="1"/>
      <c r="P62" s="1"/>
    </row>
    <row r="63" spans="10:16" x14ac:dyDescent="0.35">
      <c r="J63" s="1"/>
      <c r="P63" s="1"/>
    </row>
    <row r="64" spans="10:16" x14ac:dyDescent="0.35">
      <c r="J64" s="1"/>
      <c r="P64" s="1"/>
    </row>
    <row r="65" spans="10:16" x14ac:dyDescent="0.35">
      <c r="J65" s="1"/>
      <c r="P65" s="1"/>
    </row>
    <row r="66" spans="10:16" x14ac:dyDescent="0.35">
      <c r="J66" s="1"/>
      <c r="P66" s="1"/>
    </row>
    <row r="67" spans="10:16" x14ac:dyDescent="0.35">
      <c r="J67" s="1"/>
      <c r="P67" s="1"/>
    </row>
    <row r="68" spans="10:16" x14ac:dyDescent="0.35">
      <c r="J68" s="1"/>
      <c r="P68" s="1"/>
    </row>
    <row r="69" spans="10:16" x14ac:dyDescent="0.35">
      <c r="J69" s="1"/>
      <c r="P69" s="1"/>
    </row>
    <row r="70" spans="10:16" x14ac:dyDescent="0.35">
      <c r="J70" s="1"/>
      <c r="P70" s="1"/>
    </row>
    <row r="71" spans="10:16" x14ac:dyDescent="0.35">
      <c r="J71" s="1"/>
      <c r="P71" s="1"/>
    </row>
    <row r="72" spans="10:16" x14ac:dyDescent="0.35">
      <c r="J72" s="1"/>
      <c r="P72" s="1"/>
    </row>
    <row r="73" spans="10:16" x14ac:dyDescent="0.35">
      <c r="J73" s="1"/>
      <c r="P73" s="1"/>
    </row>
    <row r="74" spans="10:16" x14ac:dyDescent="0.35">
      <c r="J74" s="1"/>
      <c r="P74" s="1"/>
    </row>
    <row r="75" spans="10:16" x14ac:dyDescent="0.35">
      <c r="J75" s="1"/>
      <c r="P75" s="1"/>
    </row>
    <row r="76" spans="10:16" x14ac:dyDescent="0.35">
      <c r="J76" s="1"/>
      <c r="P76" s="1"/>
    </row>
    <row r="77" spans="10:16" x14ac:dyDescent="0.35">
      <c r="J77" s="1"/>
      <c r="P77" s="1"/>
    </row>
    <row r="78" spans="10:16" x14ac:dyDescent="0.35">
      <c r="J78" s="1"/>
      <c r="P78" s="1"/>
    </row>
    <row r="79" spans="10:16" x14ac:dyDescent="0.35">
      <c r="J79" s="1"/>
      <c r="P79" s="1"/>
    </row>
    <row r="80" spans="10:16" x14ac:dyDescent="0.35">
      <c r="J80" s="1"/>
      <c r="P80" s="1"/>
    </row>
    <row r="81" spans="10:16" x14ac:dyDescent="0.35">
      <c r="J81" s="1"/>
      <c r="P81" s="1"/>
    </row>
    <row r="82" spans="10:16" x14ac:dyDescent="0.35">
      <c r="J82" s="1"/>
      <c r="P82" s="1"/>
    </row>
    <row r="83" spans="10:16" x14ac:dyDescent="0.35">
      <c r="J83" s="1"/>
      <c r="P83" s="1"/>
    </row>
    <row r="84" spans="10:16" x14ac:dyDescent="0.35">
      <c r="J84" s="1"/>
      <c r="P84" s="1"/>
    </row>
    <row r="85" spans="10:16" x14ac:dyDescent="0.35">
      <c r="J85" s="1"/>
      <c r="P85" s="1"/>
    </row>
    <row r="86" spans="10:16" x14ac:dyDescent="0.35">
      <c r="J86" s="1"/>
      <c r="P86" s="1"/>
    </row>
    <row r="87" spans="10:16" x14ac:dyDescent="0.35">
      <c r="J87" s="1"/>
      <c r="P87" s="1"/>
    </row>
    <row r="88" spans="10:16" x14ac:dyDescent="0.35">
      <c r="J88" s="1"/>
      <c r="P88" s="1"/>
    </row>
    <row r="89" spans="10:16" x14ac:dyDescent="0.35">
      <c r="J89" s="1"/>
      <c r="P89" s="1"/>
    </row>
    <row r="90" spans="10:16" x14ac:dyDescent="0.35">
      <c r="J90" s="1"/>
      <c r="P90" s="1"/>
    </row>
    <row r="91" spans="10:16" x14ac:dyDescent="0.35">
      <c r="J91" s="1"/>
      <c r="P91" s="1"/>
    </row>
    <row r="92" spans="10:16" x14ac:dyDescent="0.35">
      <c r="J92" s="1"/>
      <c r="P92" s="1"/>
    </row>
    <row r="93" spans="10:16" x14ac:dyDescent="0.35">
      <c r="J93" s="1"/>
      <c r="P93" s="1"/>
    </row>
    <row r="94" spans="10:16" x14ac:dyDescent="0.35">
      <c r="J94" s="1"/>
      <c r="P94" s="1"/>
    </row>
    <row r="95" spans="10:16" x14ac:dyDescent="0.35">
      <c r="J95" s="1"/>
      <c r="P95" s="1"/>
    </row>
    <row r="96" spans="10:16" x14ac:dyDescent="0.35">
      <c r="J96" s="1"/>
      <c r="P96" s="1"/>
    </row>
    <row r="97" spans="10:16" x14ac:dyDescent="0.35">
      <c r="J97" s="1"/>
      <c r="P97" s="1"/>
    </row>
    <row r="98" spans="10:16" x14ac:dyDescent="0.35">
      <c r="J98" s="1"/>
      <c r="P98" s="1"/>
    </row>
    <row r="99" spans="10:16" x14ac:dyDescent="0.35">
      <c r="J99" s="1"/>
      <c r="P99" s="1"/>
    </row>
    <row r="100" spans="10:16" x14ac:dyDescent="0.35">
      <c r="J100" s="1"/>
      <c r="P100" s="1"/>
    </row>
    <row r="101" spans="10:16" x14ac:dyDescent="0.35">
      <c r="J101" s="1"/>
      <c r="P101" s="1"/>
    </row>
    <row r="102" spans="10:16" x14ac:dyDescent="0.35">
      <c r="J102" s="1"/>
      <c r="P102" s="1"/>
    </row>
    <row r="103" spans="10:16" x14ac:dyDescent="0.35">
      <c r="J103" s="1"/>
      <c r="P103" s="1"/>
    </row>
    <row r="104" spans="10:16" x14ac:dyDescent="0.35">
      <c r="J104" s="1"/>
      <c r="P104" s="1"/>
    </row>
    <row r="105" spans="10:16" x14ac:dyDescent="0.35">
      <c r="J105" s="1"/>
      <c r="P105" s="1"/>
    </row>
    <row r="106" spans="10:16" x14ac:dyDescent="0.35">
      <c r="J106" s="1"/>
      <c r="P106" s="1"/>
    </row>
    <row r="107" spans="10:16" x14ac:dyDescent="0.35">
      <c r="J107" s="1"/>
      <c r="P107" s="1"/>
    </row>
    <row r="108" spans="10:16" x14ac:dyDescent="0.35">
      <c r="J108" s="1"/>
      <c r="P108" s="1"/>
    </row>
    <row r="109" spans="10:16" x14ac:dyDescent="0.35">
      <c r="J109" s="1"/>
      <c r="P109" s="1"/>
    </row>
    <row r="110" spans="10:16" x14ac:dyDescent="0.35">
      <c r="J110" s="1"/>
      <c r="P110" s="1"/>
    </row>
    <row r="111" spans="10:16" x14ac:dyDescent="0.35">
      <c r="J111" s="1"/>
      <c r="P111" s="1"/>
    </row>
    <row r="112" spans="10:16" x14ac:dyDescent="0.35">
      <c r="J112" s="1"/>
      <c r="P112" s="1"/>
    </row>
    <row r="113" spans="10:16" x14ac:dyDescent="0.35">
      <c r="J113" s="1"/>
      <c r="P113" s="1"/>
    </row>
    <row r="114" spans="10:16" x14ac:dyDescent="0.35">
      <c r="J114" s="1"/>
      <c r="P114" s="1"/>
    </row>
    <row r="115" spans="10:16" x14ac:dyDescent="0.35">
      <c r="J115" s="1"/>
      <c r="P115" s="1"/>
    </row>
    <row r="116" spans="10:16" x14ac:dyDescent="0.35">
      <c r="J116" s="1"/>
      <c r="P116" s="1"/>
    </row>
    <row r="117" spans="10:16" x14ac:dyDescent="0.35">
      <c r="J117" s="1"/>
      <c r="P117" s="1"/>
    </row>
    <row r="118" spans="10:16" x14ac:dyDescent="0.35">
      <c r="J118" s="1"/>
      <c r="P118" s="1"/>
    </row>
    <row r="119" spans="10:16" x14ac:dyDescent="0.35">
      <c r="J119" s="1"/>
      <c r="P119" s="1"/>
    </row>
    <row r="120" spans="10:16" x14ac:dyDescent="0.35">
      <c r="J120" s="1"/>
      <c r="P120" s="1"/>
    </row>
    <row r="121" spans="10:16" x14ac:dyDescent="0.35">
      <c r="J121" s="1"/>
      <c r="P121" s="1"/>
    </row>
    <row r="122" spans="10:16" x14ac:dyDescent="0.35">
      <c r="J122" s="1"/>
      <c r="P122" s="1"/>
    </row>
    <row r="123" spans="10:16" x14ac:dyDescent="0.35">
      <c r="J123" s="1"/>
      <c r="P123" s="1"/>
    </row>
    <row r="124" spans="10:16" x14ac:dyDescent="0.35">
      <c r="J124" s="1"/>
      <c r="P124" s="1"/>
    </row>
    <row r="125" spans="10:16" x14ac:dyDescent="0.35">
      <c r="J125" s="1"/>
      <c r="P125" s="1"/>
    </row>
    <row r="126" spans="10:16" x14ac:dyDescent="0.35">
      <c r="J126" s="1"/>
      <c r="P126" s="1"/>
    </row>
    <row r="127" spans="10:16" x14ac:dyDescent="0.35">
      <c r="J127" s="1"/>
      <c r="P127" s="1"/>
    </row>
    <row r="128" spans="10:16" x14ac:dyDescent="0.35">
      <c r="J128" s="1"/>
      <c r="P128" s="1"/>
    </row>
    <row r="129" spans="10:16" x14ac:dyDescent="0.35">
      <c r="J129" s="1"/>
      <c r="P129" s="1"/>
    </row>
    <row r="130" spans="10:16" x14ac:dyDescent="0.35">
      <c r="J130" s="1"/>
      <c r="P130" s="1"/>
    </row>
    <row r="131" spans="10:16" x14ac:dyDescent="0.35">
      <c r="J131" s="1"/>
      <c r="P131" s="1"/>
    </row>
    <row r="132" spans="10:16" x14ac:dyDescent="0.35">
      <c r="J132" s="1"/>
      <c r="P132" s="1"/>
    </row>
    <row r="133" spans="10:16" x14ac:dyDescent="0.35">
      <c r="J133" s="1"/>
      <c r="P133" s="1"/>
    </row>
    <row r="134" spans="10:16" x14ac:dyDescent="0.35">
      <c r="J134" s="1"/>
      <c r="P134" s="1"/>
    </row>
    <row r="135" spans="10:16" x14ac:dyDescent="0.35">
      <c r="J135" s="1"/>
      <c r="P135" s="1"/>
    </row>
    <row r="136" spans="10:16" x14ac:dyDescent="0.35">
      <c r="J136" s="1"/>
      <c r="P136" s="1"/>
    </row>
    <row r="137" spans="10:16" x14ac:dyDescent="0.35">
      <c r="J137" s="1"/>
      <c r="P137" s="1"/>
    </row>
    <row r="138" spans="10:16" x14ac:dyDescent="0.35">
      <c r="J138" s="1"/>
      <c r="P138" s="1"/>
    </row>
    <row r="139" spans="10:16" x14ac:dyDescent="0.35">
      <c r="J139" s="1"/>
      <c r="P139" s="1"/>
    </row>
    <row r="140" spans="10:16" x14ac:dyDescent="0.35">
      <c r="J140" s="1"/>
      <c r="P140" s="1"/>
    </row>
    <row r="141" spans="10:16" x14ac:dyDescent="0.35">
      <c r="J141" s="1"/>
      <c r="P141" s="1"/>
    </row>
    <row r="142" spans="10:16" x14ac:dyDescent="0.35">
      <c r="J142" s="1"/>
      <c r="P142" s="1"/>
    </row>
    <row r="143" spans="10:16" x14ac:dyDescent="0.35">
      <c r="J143" s="1"/>
      <c r="P143" s="1"/>
    </row>
    <row r="144" spans="10:16" x14ac:dyDescent="0.35">
      <c r="J144" s="1"/>
      <c r="P144" s="1"/>
    </row>
    <row r="145" spans="10:16" x14ac:dyDescent="0.35">
      <c r="J145" s="1"/>
      <c r="P145" s="1"/>
    </row>
    <row r="146" spans="10:16" x14ac:dyDescent="0.35">
      <c r="J146" s="1"/>
      <c r="P146" s="1"/>
    </row>
    <row r="147" spans="10:16" x14ac:dyDescent="0.35">
      <c r="J147" s="1"/>
      <c r="P147" s="1"/>
    </row>
    <row r="148" spans="10:16" x14ac:dyDescent="0.35">
      <c r="J148" s="1"/>
      <c r="P148" s="1"/>
    </row>
    <row r="149" spans="10:16" x14ac:dyDescent="0.35">
      <c r="J149" s="1"/>
      <c r="P149" s="1"/>
    </row>
    <row r="150" spans="10:16" x14ac:dyDescent="0.35">
      <c r="J150" s="1"/>
      <c r="P150" s="1"/>
    </row>
    <row r="151" spans="10:16" x14ac:dyDescent="0.35">
      <c r="J151" s="1"/>
      <c r="P151" s="1"/>
    </row>
    <row r="152" spans="10:16" x14ac:dyDescent="0.35">
      <c r="J152" s="1"/>
      <c r="P152" s="1"/>
    </row>
    <row r="153" spans="10:16" x14ac:dyDescent="0.35">
      <c r="J153" s="1"/>
      <c r="P153" s="1"/>
    </row>
    <row r="154" spans="10:16" x14ac:dyDescent="0.35">
      <c r="J154" s="1"/>
      <c r="P154" s="1"/>
    </row>
    <row r="155" spans="10:16" x14ac:dyDescent="0.35">
      <c r="J155" s="1"/>
      <c r="P155" s="1"/>
    </row>
    <row r="156" spans="10:16" x14ac:dyDescent="0.35">
      <c r="J156" s="1"/>
      <c r="P156" s="1"/>
    </row>
    <row r="157" spans="10:16" x14ac:dyDescent="0.35">
      <c r="J157" s="1"/>
      <c r="P157" s="1"/>
    </row>
    <row r="158" spans="10:16" x14ac:dyDescent="0.35">
      <c r="J158" s="1"/>
      <c r="P158" s="1"/>
    </row>
    <row r="159" spans="10:16" x14ac:dyDescent="0.35">
      <c r="J159" s="1"/>
      <c r="P159" s="1"/>
    </row>
    <row r="160" spans="10:16" x14ac:dyDescent="0.35">
      <c r="J160" s="1"/>
      <c r="P160" s="1"/>
    </row>
    <row r="161" spans="10:16" x14ac:dyDescent="0.35">
      <c r="J161" s="1"/>
      <c r="P161" s="1"/>
    </row>
    <row r="162" spans="10:16" x14ac:dyDescent="0.35">
      <c r="J162" s="1"/>
      <c r="P162" s="1"/>
    </row>
    <row r="163" spans="10:16" x14ac:dyDescent="0.35">
      <c r="J163" s="1"/>
      <c r="P163" s="1"/>
    </row>
    <row r="164" spans="10:16" x14ac:dyDescent="0.35">
      <c r="J164" s="1"/>
      <c r="P164" s="1"/>
    </row>
    <row r="165" spans="10:16" x14ac:dyDescent="0.35">
      <c r="J165" s="1"/>
      <c r="P165" s="1"/>
    </row>
    <row r="166" spans="10:16" x14ac:dyDescent="0.35">
      <c r="J166" s="1"/>
      <c r="P166" s="1"/>
    </row>
    <row r="167" spans="10:16" x14ac:dyDescent="0.35">
      <c r="J167" s="1"/>
      <c r="P167" s="1"/>
    </row>
    <row r="168" spans="10:16" x14ac:dyDescent="0.35">
      <c r="J168" s="1"/>
      <c r="P168" s="1"/>
    </row>
    <row r="169" spans="10:16" x14ac:dyDescent="0.35">
      <c r="J169" s="1"/>
      <c r="P169" s="1"/>
    </row>
    <row r="170" spans="10:16" x14ac:dyDescent="0.35">
      <c r="J170" s="1"/>
      <c r="P170" s="1"/>
    </row>
    <row r="171" spans="10:16" x14ac:dyDescent="0.35">
      <c r="J171" s="1"/>
      <c r="P171" s="1"/>
    </row>
    <row r="172" spans="10:16" x14ac:dyDescent="0.35">
      <c r="J172" s="1"/>
      <c r="P172" s="1"/>
    </row>
    <row r="173" spans="10:16" x14ac:dyDescent="0.35">
      <c r="J173" s="1"/>
      <c r="P173" s="1"/>
    </row>
    <row r="174" spans="10:16" x14ac:dyDescent="0.35">
      <c r="J174" s="1"/>
      <c r="P174" s="1"/>
    </row>
    <row r="175" spans="10:16" x14ac:dyDescent="0.35">
      <c r="J175" s="1"/>
      <c r="P175" s="1"/>
    </row>
    <row r="176" spans="10:16" x14ac:dyDescent="0.35">
      <c r="J176" s="1"/>
      <c r="P176" s="1"/>
    </row>
    <row r="177" spans="10:16" x14ac:dyDescent="0.35">
      <c r="J177" s="1"/>
      <c r="P177" s="1"/>
    </row>
    <row r="178" spans="10:16" x14ac:dyDescent="0.35">
      <c r="J178" s="1"/>
      <c r="P178" s="1"/>
    </row>
    <row r="179" spans="10:16" x14ac:dyDescent="0.35">
      <c r="J179" s="1"/>
      <c r="P179" s="1"/>
    </row>
    <row r="180" spans="10:16" x14ac:dyDescent="0.35">
      <c r="J180" s="1"/>
      <c r="P180" s="1"/>
    </row>
    <row r="181" spans="10:16" x14ac:dyDescent="0.35">
      <c r="J181" s="1"/>
      <c r="P181" s="1"/>
    </row>
    <row r="182" spans="10:16" x14ac:dyDescent="0.35">
      <c r="J182" s="1"/>
      <c r="P182" s="1"/>
    </row>
    <row r="183" spans="10:16" x14ac:dyDescent="0.35">
      <c r="J183" s="1"/>
      <c r="P183" s="1"/>
    </row>
    <row r="184" spans="10:16" x14ac:dyDescent="0.35">
      <c r="J184" s="1"/>
      <c r="P184" s="1"/>
    </row>
    <row r="185" spans="10:16" x14ac:dyDescent="0.35">
      <c r="J185" s="1"/>
      <c r="P185" s="1"/>
    </row>
    <row r="186" spans="10:16" x14ac:dyDescent="0.35">
      <c r="J186" s="1"/>
      <c r="P186" s="1"/>
    </row>
    <row r="187" spans="10:16" x14ac:dyDescent="0.35">
      <c r="J187" s="1"/>
      <c r="P187" s="1"/>
    </row>
    <row r="188" spans="10:16" x14ac:dyDescent="0.35">
      <c r="J188" s="1"/>
      <c r="P188" s="1"/>
    </row>
    <row r="189" spans="10:16" x14ac:dyDescent="0.35">
      <c r="J189" s="1"/>
      <c r="P189" s="1"/>
    </row>
    <row r="190" spans="10:16" x14ac:dyDescent="0.35">
      <c r="J190" s="1"/>
      <c r="P190" s="1"/>
    </row>
    <row r="191" spans="10:16" x14ac:dyDescent="0.35">
      <c r="J191" s="1"/>
      <c r="P191" s="1"/>
    </row>
    <row r="192" spans="10:16" x14ac:dyDescent="0.35">
      <c r="J192" s="1"/>
      <c r="P192" s="1"/>
    </row>
    <row r="193" spans="10:16" x14ac:dyDescent="0.35">
      <c r="J193" s="1"/>
      <c r="P193" s="1"/>
    </row>
    <row r="194" spans="10:16" x14ac:dyDescent="0.35">
      <c r="J194" s="1"/>
      <c r="P194" s="1"/>
    </row>
    <row r="195" spans="10:16" x14ac:dyDescent="0.35">
      <c r="J195" s="1"/>
      <c r="P195" s="1"/>
    </row>
    <row r="196" spans="10:16" x14ac:dyDescent="0.35">
      <c r="J196" s="1"/>
      <c r="P196" s="1"/>
    </row>
    <row r="197" spans="10:16" x14ac:dyDescent="0.35">
      <c r="J197" s="1"/>
      <c r="P197" s="1"/>
    </row>
    <row r="198" spans="10:16" x14ac:dyDescent="0.35">
      <c r="J198" s="1"/>
      <c r="P198" s="1"/>
    </row>
    <row r="199" spans="10:16" x14ac:dyDescent="0.35">
      <c r="J199" s="1"/>
      <c r="P199" s="1"/>
    </row>
    <row r="200" spans="10:16" x14ac:dyDescent="0.35">
      <c r="J200" s="1"/>
      <c r="P200" s="1"/>
    </row>
    <row r="201" spans="10:16" x14ac:dyDescent="0.35">
      <c r="J201" s="1"/>
      <c r="P201" s="1"/>
    </row>
    <row r="202" spans="10:16" x14ac:dyDescent="0.35">
      <c r="J202" s="1"/>
      <c r="P202" s="1"/>
    </row>
    <row r="203" spans="10:16" x14ac:dyDescent="0.35">
      <c r="J203" s="1"/>
      <c r="P203" s="1"/>
    </row>
    <row r="204" spans="10:16" x14ac:dyDescent="0.35">
      <c r="J204" s="1"/>
      <c r="P204" s="1"/>
    </row>
    <row r="205" spans="10:16" x14ac:dyDescent="0.35">
      <c r="J205" s="1"/>
      <c r="P205" s="1"/>
    </row>
    <row r="206" spans="10:16" x14ac:dyDescent="0.35">
      <c r="J206" s="1"/>
      <c r="P206" s="1"/>
    </row>
    <row r="207" spans="10:16" x14ac:dyDescent="0.35">
      <c r="J207" s="1"/>
      <c r="P207" s="1"/>
    </row>
    <row r="208" spans="10:16" x14ac:dyDescent="0.35">
      <c r="J208" s="1"/>
      <c r="P208" s="1"/>
    </row>
    <row r="209" spans="10:16" x14ac:dyDescent="0.35">
      <c r="J209" s="1"/>
      <c r="P209" s="1"/>
    </row>
    <row r="210" spans="10:16" x14ac:dyDescent="0.35">
      <c r="J210" s="1"/>
      <c r="P210" s="1"/>
    </row>
    <row r="211" spans="10:16" x14ac:dyDescent="0.35">
      <c r="J211" s="1"/>
      <c r="P211" s="1"/>
    </row>
    <row r="212" spans="10:16" x14ac:dyDescent="0.35">
      <c r="J212" s="1"/>
      <c r="P212" s="1"/>
    </row>
    <row r="213" spans="10:16" x14ac:dyDescent="0.35">
      <c r="J213" s="1"/>
      <c r="P213" s="1"/>
    </row>
    <row r="214" spans="10:16" x14ac:dyDescent="0.35">
      <c r="J214" s="1"/>
      <c r="P214" s="1"/>
    </row>
    <row r="215" spans="10:16" x14ac:dyDescent="0.35">
      <c r="J215" s="1"/>
      <c r="P215" s="1"/>
    </row>
    <row r="216" spans="10:16" x14ac:dyDescent="0.35">
      <c r="J216" s="1"/>
      <c r="P216" s="1"/>
    </row>
    <row r="217" spans="10:16" x14ac:dyDescent="0.35">
      <c r="J217" s="1"/>
      <c r="P217" s="1"/>
    </row>
    <row r="218" spans="10:16" x14ac:dyDescent="0.35">
      <c r="J218" s="1"/>
      <c r="P218" s="1"/>
    </row>
    <row r="219" spans="10:16" x14ac:dyDescent="0.35">
      <c r="J219" s="1"/>
      <c r="P219" s="1"/>
    </row>
    <row r="220" spans="10:16" x14ac:dyDescent="0.35">
      <c r="J220" s="1"/>
      <c r="P220" s="1"/>
    </row>
    <row r="221" spans="10:16" x14ac:dyDescent="0.35">
      <c r="J221" s="1"/>
      <c r="P221" s="1"/>
    </row>
    <row r="222" spans="10:16" x14ac:dyDescent="0.35">
      <c r="J222" s="1"/>
      <c r="P222" s="1"/>
    </row>
    <row r="223" spans="10:16" x14ac:dyDescent="0.35">
      <c r="J223" s="1"/>
      <c r="P223" s="1"/>
    </row>
    <row r="224" spans="10:16" x14ac:dyDescent="0.35">
      <c r="J224" s="1"/>
      <c r="P224" s="1"/>
    </row>
    <row r="225" spans="10:16" x14ac:dyDescent="0.35">
      <c r="J225" s="1"/>
      <c r="P225" s="1"/>
    </row>
    <row r="226" spans="10:16" x14ac:dyDescent="0.35">
      <c r="J226" s="1"/>
      <c r="P226" s="1"/>
    </row>
    <row r="227" spans="10:16" x14ac:dyDescent="0.35">
      <c r="J227" s="1"/>
      <c r="P227" s="1"/>
    </row>
    <row r="228" spans="10:16" x14ac:dyDescent="0.35">
      <c r="J228" s="1"/>
      <c r="P228" s="1"/>
    </row>
    <row r="229" spans="10:16" x14ac:dyDescent="0.35">
      <c r="J229" s="1"/>
      <c r="P229" s="1"/>
    </row>
    <row r="230" spans="10:16" x14ac:dyDescent="0.35">
      <c r="J230" s="1"/>
      <c r="P230" s="1"/>
    </row>
    <row r="231" spans="10:16" x14ac:dyDescent="0.35">
      <c r="J231" s="1"/>
      <c r="P231" s="1"/>
    </row>
    <row r="232" spans="10:16" x14ac:dyDescent="0.35">
      <c r="J232" s="1"/>
      <c r="P232" s="1"/>
    </row>
    <row r="233" spans="10:16" x14ac:dyDescent="0.35">
      <c r="J233" s="1"/>
      <c r="P233" s="1"/>
    </row>
    <row r="234" spans="10:16" x14ac:dyDescent="0.35">
      <c r="J234" s="1"/>
      <c r="P234" s="1"/>
    </row>
    <row r="235" spans="10:16" x14ac:dyDescent="0.35">
      <c r="J235" s="1"/>
      <c r="P235" s="1"/>
    </row>
    <row r="236" spans="10:16" x14ac:dyDescent="0.35">
      <c r="J236" s="1"/>
      <c r="P236" s="1"/>
    </row>
    <row r="237" spans="10:16" x14ac:dyDescent="0.35">
      <c r="J237" s="1"/>
      <c r="P237" s="1"/>
    </row>
    <row r="238" spans="10:16" x14ac:dyDescent="0.35">
      <c r="J238" s="1"/>
      <c r="P238" s="1"/>
    </row>
    <row r="239" spans="10:16" x14ac:dyDescent="0.35">
      <c r="J239" s="1"/>
      <c r="P239" s="1"/>
    </row>
    <row r="240" spans="10:16" x14ac:dyDescent="0.35">
      <c r="J240" s="1"/>
      <c r="P240" s="1"/>
    </row>
    <row r="241" spans="10:16" x14ac:dyDescent="0.35">
      <c r="J241" s="1"/>
      <c r="P241" s="1"/>
    </row>
    <row r="242" spans="10:16" x14ac:dyDescent="0.35">
      <c r="J242" s="1"/>
      <c r="P242" s="1"/>
    </row>
    <row r="243" spans="10:16" x14ac:dyDescent="0.35">
      <c r="J243" s="1"/>
      <c r="P243" s="1"/>
    </row>
    <row r="244" spans="10:16" x14ac:dyDescent="0.35">
      <c r="J244" s="1"/>
      <c r="P244" s="1"/>
    </row>
    <row r="245" spans="10:16" x14ac:dyDescent="0.35">
      <c r="J245" s="1"/>
      <c r="P245" s="1"/>
    </row>
    <row r="246" spans="10:16" x14ac:dyDescent="0.35">
      <c r="J246" s="1"/>
      <c r="P246" s="1"/>
    </row>
    <row r="247" spans="10:16" x14ac:dyDescent="0.35">
      <c r="J247" s="1"/>
      <c r="P247" s="1"/>
    </row>
    <row r="248" spans="10:16" x14ac:dyDescent="0.35">
      <c r="J248" s="1"/>
      <c r="P248" s="1"/>
    </row>
    <row r="249" spans="10:16" x14ac:dyDescent="0.35">
      <c r="J249" s="1"/>
      <c r="P249" s="1"/>
    </row>
    <row r="250" spans="10:16" x14ac:dyDescent="0.35">
      <c r="J250" s="1"/>
      <c r="P250" s="1"/>
    </row>
    <row r="251" spans="10:16" x14ac:dyDescent="0.35">
      <c r="J251" s="1"/>
      <c r="P251" s="1"/>
    </row>
    <row r="252" spans="10:16" x14ac:dyDescent="0.35">
      <c r="J252" s="1"/>
      <c r="P252" s="1"/>
    </row>
    <row r="253" spans="10:16" x14ac:dyDescent="0.35">
      <c r="J253" s="1"/>
      <c r="P253" s="1"/>
    </row>
    <row r="254" spans="10:16" x14ac:dyDescent="0.35">
      <c r="J254" s="1"/>
      <c r="P254" s="1"/>
    </row>
    <row r="255" spans="10:16" x14ac:dyDescent="0.35">
      <c r="J255" s="1"/>
      <c r="P255" s="1"/>
    </row>
    <row r="256" spans="10:16" x14ac:dyDescent="0.35">
      <c r="J256" s="1"/>
      <c r="P256" s="1"/>
    </row>
    <row r="257" spans="10:16" x14ac:dyDescent="0.35">
      <c r="J257" s="1"/>
      <c r="P257" s="1"/>
    </row>
    <row r="258" spans="10:16" x14ac:dyDescent="0.35">
      <c r="J258" s="1"/>
      <c r="P258" s="1"/>
    </row>
    <row r="259" spans="10:16" x14ac:dyDescent="0.35">
      <c r="J259" s="1"/>
      <c r="P259" s="1"/>
    </row>
    <row r="260" spans="10:16" x14ac:dyDescent="0.35">
      <c r="J260" s="1"/>
      <c r="P260" s="1"/>
    </row>
    <row r="261" spans="10:16" x14ac:dyDescent="0.35">
      <c r="J261" s="1"/>
      <c r="P261" s="1"/>
    </row>
    <row r="262" spans="10:16" x14ac:dyDescent="0.35">
      <c r="J262" s="1"/>
      <c r="P262" s="1"/>
    </row>
    <row r="263" spans="10:16" x14ac:dyDescent="0.35">
      <c r="J263" s="1"/>
      <c r="P263" s="1"/>
    </row>
    <row r="264" spans="10:16" x14ac:dyDescent="0.35">
      <c r="J264" s="1"/>
      <c r="P264" s="1"/>
    </row>
    <row r="265" spans="10:16" x14ac:dyDescent="0.35">
      <c r="J265" s="1"/>
      <c r="P265" s="1"/>
    </row>
    <row r="266" spans="10:16" x14ac:dyDescent="0.35">
      <c r="J266" s="1"/>
      <c r="P266" s="1"/>
    </row>
    <row r="267" spans="10:16" x14ac:dyDescent="0.35">
      <c r="J267" s="1"/>
      <c r="P267" s="1"/>
    </row>
    <row r="268" spans="10:16" x14ac:dyDescent="0.35">
      <c r="J268" s="1"/>
      <c r="P268" s="1"/>
    </row>
    <row r="269" spans="10:16" x14ac:dyDescent="0.35">
      <c r="J269" s="1"/>
      <c r="P269" s="1"/>
    </row>
    <row r="270" spans="10:16" x14ac:dyDescent="0.35">
      <c r="J270" s="1"/>
      <c r="P270" s="1"/>
    </row>
    <row r="271" spans="10:16" x14ac:dyDescent="0.35">
      <c r="J271" s="1"/>
      <c r="P271" s="1"/>
    </row>
    <row r="272" spans="10:16" x14ac:dyDescent="0.35">
      <c r="J272" s="1"/>
      <c r="P272" s="1"/>
    </row>
    <row r="273" spans="10:16" x14ac:dyDescent="0.35">
      <c r="J273" s="1"/>
      <c r="P273" s="1"/>
    </row>
    <row r="274" spans="10:16" x14ac:dyDescent="0.35">
      <c r="J274" s="1"/>
      <c r="P274" s="1"/>
    </row>
    <row r="275" spans="10:16" x14ac:dyDescent="0.35">
      <c r="J275" s="1"/>
      <c r="P275" s="1"/>
    </row>
    <row r="276" spans="10:16" x14ac:dyDescent="0.35">
      <c r="J276" s="1"/>
      <c r="P276" s="1"/>
    </row>
    <row r="277" spans="10:16" x14ac:dyDescent="0.35">
      <c r="J277" s="1"/>
      <c r="P277" s="1"/>
    </row>
    <row r="278" spans="10:16" x14ac:dyDescent="0.35">
      <c r="J278" s="1"/>
      <c r="P278" s="1"/>
    </row>
    <row r="279" spans="10:16" x14ac:dyDescent="0.35">
      <c r="J279" s="1"/>
      <c r="P279" s="1"/>
    </row>
    <row r="280" spans="10:16" x14ac:dyDescent="0.35">
      <c r="J280" s="1"/>
      <c r="P280" s="1"/>
    </row>
    <row r="281" spans="10:16" x14ac:dyDescent="0.35">
      <c r="J281" s="1"/>
      <c r="P281" s="1"/>
    </row>
    <row r="282" spans="10:16" x14ac:dyDescent="0.35">
      <c r="J282" s="1"/>
      <c r="P282" s="1"/>
    </row>
    <row r="283" spans="10:16" x14ac:dyDescent="0.35">
      <c r="J283" s="1"/>
      <c r="P283" s="1"/>
    </row>
    <row r="284" spans="10:16" x14ac:dyDescent="0.35">
      <c r="J284" s="1"/>
      <c r="P284" s="1"/>
    </row>
    <row r="285" spans="10:16" x14ac:dyDescent="0.35">
      <c r="J285" s="1"/>
      <c r="P285" s="1"/>
    </row>
    <row r="286" spans="10:16" x14ac:dyDescent="0.35">
      <c r="J286" s="1"/>
      <c r="P286" s="1"/>
    </row>
    <row r="287" spans="10:16" x14ac:dyDescent="0.35">
      <c r="J287" s="1"/>
      <c r="P287" s="1"/>
    </row>
    <row r="288" spans="10:16" x14ac:dyDescent="0.35">
      <c r="J288" s="1"/>
      <c r="P288" s="1"/>
    </row>
    <row r="289" spans="10:16" x14ac:dyDescent="0.35">
      <c r="J289" s="1"/>
      <c r="P289" s="1"/>
    </row>
    <row r="290" spans="10:16" x14ac:dyDescent="0.35">
      <c r="J290" s="1"/>
      <c r="P290" s="1"/>
    </row>
    <row r="291" spans="10:16" x14ac:dyDescent="0.35">
      <c r="J291" s="1"/>
      <c r="P291" s="1"/>
    </row>
    <row r="292" spans="10:16" x14ac:dyDescent="0.35">
      <c r="J292" s="1"/>
      <c r="P292" s="1"/>
    </row>
    <row r="293" spans="10:16" x14ac:dyDescent="0.35">
      <c r="J293" s="1"/>
      <c r="P293" s="1"/>
    </row>
    <row r="294" spans="10:16" x14ac:dyDescent="0.35">
      <c r="J294" s="1"/>
      <c r="P294" s="1"/>
    </row>
    <row r="295" spans="10:16" x14ac:dyDescent="0.35">
      <c r="J295" s="1"/>
      <c r="P295" s="1"/>
    </row>
    <row r="296" spans="10:16" x14ac:dyDescent="0.35">
      <c r="J296" s="1"/>
      <c r="P296" s="1"/>
    </row>
    <row r="297" spans="10:16" x14ac:dyDescent="0.35">
      <c r="J297" s="1"/>
      <c r="P297" s="1"/>
    </row>
    <row r="298" spans="10:16" x14ac:dyDescent="0.35">
      <c r="J298" s="1"/>
      <c r="P298" s="1"/>
    </row>
    <row r="299" spans="10:16" x14ac:dyDescent="0.35">
      <c r="J299" s="1"/>
      <c r="P299" s="1"/>
    </row>
    <row r="300" spans="10:16" x14ac:dyDescent="0.35">
      <c r="J300" s="1"/>
      <c r="P300" s="1"/>
    </row>
    <row r="301" spans="10:16" x14ac:dyDescent="0.35">
      <c r="J301" s="1"/>
      <c r="P301" s="1"/>
    </row>
    <row r="302" spans="10:16" x14ac:dyDescent="0.35">
      <c r="J302" s="1"/>
      <c r="P302" s="1"/>
    </row>
    <row r="303" spans="10:16" x14ac:dyDescent="0.35">
      <c r="J303" s="1"/>
      <c r="P303" s="1"/>
    </row>
    <row r="304" spans="10:16" x14ac:dyDescent="0.35">
      <c r="J304" s="1"/>
      <c r="P304" s="1"/>
    </row>
    <row r="305" spans="10:16" x14ac:dyDescent="0.35">
      <c r="J305" s="1"/>
      <c r="P305" s="1"/>
    </row>
    <row r="306" spans="10:16" x14ac:dyDescent="0.35">
      <c r="J306" s="1"/>
      <c r="P306" s="1"/>
    </row>
    <row r="307" spans="10:16" x14ac:dyDescent="0.35">
      <c r="J307" s="1"/>
      <c r="P307" s="1"/>
    </row>
    <row r="308" spans="10:16" x14ac:dyDescent="0.35">
      <c r="J308" s="1"/>
      <c r="P308" s="1"/>
    </row>
    <row r="309" spans="10:16" x14ac:dyDescent="0.35">
      <c r="J309" s="1"/>
      <c r="P309" s="1"/>
    </row>
    <row r="310" spans="10:16" x14ac:dyDescent="0.35">
      <c r="J310" s="1"/>
      <c r="P310" s="1"/>
    </row>
    <row r="311" spans="10:16" x14ac:dyDescent="0.35">
      <c r="J311" s="1"/>
      <c r="P311" s="1"/>
    </row>
    <row r="312" spans="10:16" x14ac:dyDescent="0.35">
      <c r="J312" s="1"/>
      <c r="P312" s="1"/>
    </row>
    <row r="313" spans="10:16" x14ac:dyDescent="0.35">
      <c r="J313" s="1"/>
      <c r="P313" s="1"/>
    </row>
    <row r="314" spans="10:16" x14ac:dyDescent="0.35">
      <c r="J314" s="1"/>
      <c r="P314" s="1"/>
    </row>
    <row r="315" spans="10:16" x14ac:dyDescent="0.35">
      <c r="J315" s="1"/>
      <c r="P315" s="1"/>
    </row>
    <row r="316" spans="10:16" x14ac:dyDescent="0.35">
      <c r="J316" s="1"/>
      <c r="P316" s="1"/>
    </row>
    <row r="317" spans="10:16" x14ac:dyDescent="0.35">
      <c r="J317" s="1"/>
      <c r="P317" s="1"/>
    </row>
    <row r="318" spans="10:16" x14ac:dyDescent="0.35">
      <c r="J318" s="1"/>
      <c r="P318" s="1"/>
    </row>
    <row r="319" spans="10:16" x14ac:dyDescent="0.35">
      <c r="J319" s="1"/>
      <c r="P319" s="1"/>
    </row>
    <row r="320" spans="10:16" x14ac:dyDescent="0.35">
      <c r="J320" s="1"/>
      <c r="P320" s="1"/>
    </row>
    <row r="321" spans="10:16" x14ac:dyDescent="0.35">
      <c r="J321" s="1"/>
      <c r="P321" s="1"/>
    </row>
    <row r="322" spans="10:16" x14ac:dyDescent="0.35">
      <c r="J322" s="1"/>
      <c r="P322" s="1"/>
    </row>
    <row r="323" spans="10:16" x14ac:dyDescent="0.35">
      <c r="J323" s="1"/>
      <c r="P323" s="1"/>
    </row>
    <row r="324" spans="10:16" x14ac:dyDescent="0.35">
      <c r="J324" s="1"/>
      <c r="P324" s="1"/>
    </row>
    <row r="325" spans="10:16" x14ac:dyDescent="0.35">
      <c r="J325" s="1"/>
      <c r="P325" s="1"/>
    </row>
    <row r="326" spans="10:16" x14ac:dyDescent="0.35">
      <c r="J326" s="1"/>
      <c r="P326" s="1"/>
    </row>
    <row r="327" spans="10:16" x14ac:dyDescent="0.35">
      <c r="J327" s="1"/>
      <c r="P327" s="1"/>
    </row>
    <row r="328" spans="10:16" x14ac:dyDescent="0.35">
      <c r="J328" s="1"/>
      <c r="P328" s="1"/>
    </row>
    <row r="329" spans="10:16" x14ac:dyDescent="0.35">
      <c r="J329" s="1"/>
      <c r="P329" s="1"/>
    </row>
    <row r="330" spans="10:16" x14ac:dyDescent="0.35">
      <c r="J330" s="1"/>
      <c r="P330" s="1"/>
    </row>
    <row r="331" spans="10:16" x14ac:dyDescent="0.35">
      <c r="J331" s="1"/>
      <c r="P331" s="1"/>
    </row>
    <row r="332" spans="10:16" x14ac:dyDescent="0.35">
      <c r="J332" s="1"/>
      <c r="P332" s="1"/>
    </row>
    <row r="333" spans="10:16" x14ac:dyDescent="0.35">
      <c r="J333" s="1"/>
      <c r="P333" s="1"/>
    </row>
    <row r="334" spans="10:16" x14ac:dyDescent="0.35">
      <c r="J334" s="1"/>
      <c r="P334" s="1"/>
    </row>
    <row r="335" spans="10:16" x14ac:dyDescent="0.35">
      <c r="J335" s="1"/>
      <c r="P335" s="1"/>
    </row>
    <row r="336" spans="10:16" x14ac:dyDescent="0.35">
      <c r="J336" s="1"/>
      <c r="P336" s="1"/>
    </row>
    <row r="337" spans="10:16" x14ac:dyDescent="0.35">
      <c r="J337" s="1"/>
      <c r="P337" s="1"/>
    </row>
    <row r="338" spans="10:16" x14ac:dyDescent="0.35">
      <c r="J338" s="1"/>
      <c r="P338" s="1"/>
    </row>
    <row r="339" spans="10:16" x14ac:dyDescent="0.35">
      <c r="J339" s="1"/>
      <c r="P339" s="1"/>
    </row>
    <row r="340" spans="10:16" x14ac:dyDescent="0.35">
      <c r="J340" s="1"/>
      <c r="P340" s="1"/>
    </row>
    <row r="341" spans="10:16" x14ac:dyDescent="0.35">
      <c r="J341" s="1"/>
      <c r="P341" s="1"/>
    </row>
    <row r="342" spans="10:16" x14ac:dyDescent="0.35">
      <c r="J342" s="1"/>
      <c r="P342" s="1"/>
    </row>
    <row r="343" spans="10:16" x14ac:dyDescent="0.35">
      <c r="J343" s="1"/>
      <c r="P343" s="1"/>
    </row>
    <row r="344" spans="10:16" x14ac:dyDescent="0.35">
      <c r="J344" s="1"/>
      <c r="P344" s="1"/>
    </row>
    <row r="345" spans="10:16" x14ac:dyDescent="0.35">
      <c r="J345" s="1"/>
      <c r="P345" s="1"/>
    </row>
    <row r="346" spans="10:16" x14ac:dyDescent="0.35">
      <c r="J346" s="1"/>
      <c r="P346" s="1"/>
    </row>
    <row r="347" spans="10:16" x14ac:dyDescent="0.35">
      <c r="J347" s="1"/>
      <c r="P347" s="1"/>
    </row>
    <row r="348" spans="10:16" x14ac:dyDescent="0.35">
      <c r="J348" s="1"/>
      <c r="P348" s="1"/>
    </row>
    <row r="349" spans="10:16" x14ac:dyDescent="0.35">
      <c r="J349" s="1"/>
      <c r="P349" s="1"/>
    </row>
    <row r="350" spans="10:16" x14ac:dyDescent="0.35">
      <c r="J350" s="1"/>
      <c r="P350" s="1"/>
    </row>
    <row r="351" spans="10:16" x14ac:dyDescent="0.35">
      <c r="J351" s="1"/>
      <c r="P351" s="1"/>
    </row>
    <row r="352" spans="10:16" x14ac:dyDescent="0.35">
      <c r="J352" s="1"/>
      <c r="P352" s="1"/>
    </row>
    <row r="353" spans="10:16" x14ac:dyDescent="0.35">
      <c r="J353" s="1"/>
      <c r="P353" s="1"/>
    </row>
    <row r="354" spans="10:16" x14ac:dyDescent="0.35">
      <c r="J354" s="1"/>
      <c r="P354" s="1"/>
    </row>
    <row r="355" spans="10:16" x14ac:dyDescent="0.35">
      <c r="J355" s="1"/>
      <c r="P355" s="1"/>
    </row>
    <row r="356" spans="10:16" x14ac:dyDescent="0.35">
      <c r="J356" s="1"/>
      <c r="P356" s="1"/>
    </row>
    <row r="357" spans="10:16" x14ac:dyDescent="0.35">
      <c r="J357" s="1"/>
      <c r="P357" s="1"/>
    </row>
    <row r="358" spans="10:16" x14ac:dyDescent="0.35">
      <c r="J358" s="1"/>
      <c r="P358" s="1"/>
    </row>
    <row r="359" spans="10:16" x14ac:dyDescent="0.35">
      <c r="J359" s="1"/>
      <c r="P359" s="1"/>
    </row>
    <row r="360" spans="10:16" x14ac:dyDescent="0.35">
      <c r="J360" s="1"/>
      <c r="P360" s="1"/>
    </row>
    <row r="361" spans="10:16" x14ac:dyDescent="0.35">
      <c r="J361" s="1"/>
      <c r="P361" s="1"/>
    </row>
    <row r="362" spans="10:16" x14ac:dyDescent="0.35">
      <c r="J362" s="1"/>
      <c r="P362" s="1"/>
    </row>
    <row r="363" spans="10:16" x14ac:dyDescent="0.35">
      <c r="J363" s="1"/>
      <c r="P363" s="1"/>
    </row>
    <row r="364" spans="10:16" x14ac:dyDescent="0.35">
      <c r="J364" s="1"/>
      <c r="P364" s="1"/>
    </row>
    <row r="365" spans="10:16" x14ac:dyDescent="0.35">
      <c r="J365" s="1"/>
      <c r="P365" s="1"/>
    </row>
    <row r="366" spans="10:16" x14ac:dyDescent="0.35">
      <c r="J366" s="1"/>
      <c r="P366" s="1"/>
    </row>
    <row r="367" spans="10:16" x14ac:dyDescent="0.35">
      <c r="J367" s="1"/>
      <c r="P367" s="1"/>
    </row>
    <row r="368" spans="10:16" x14ac:dyDescent="0.35">
      <c r="J368" s="1"/>
      <c r="P368" s="1"/>
    </row>
    <row r="369" spans="10:16" x14ac:dyDescent="0.35">
      <c r="J369" s="1"/>
      <c r="P369" s="1"/>
    </row>
    <row r="370" spans="10:16" x14ac:dyDescent="0.35">
      <c r="J370" s="1"/>
      <c r="P370" s="1"/>
    </row>
  </sheetData>
  <mergeCells count="4">
    <mergeCell ref="C6:D6"/>
    <mergeCell ref="G6:H6"/>
    <mergeCell ref="M6:O6"/>
    <mergeCell ref="S6:U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4D7F-E89A-4299-9C1E-20324B638F18}">
  <dimension ref="A1:U19"/>
  <sheetViews>
    <sheetView workbookViewId="0"/>
  </sheetViews>
  <sheetFormatPr defaultRowHeight="14.5" x14ac:dyDescent="0.35"/>
  <cols>
    <col min="13" max="13" width="11.90625" customWidth="1"/>
    <col min="16" max="16" width="7.54296875" customWidth="1"/>
  </cols>
  <sheetData>
    <row r="1" spans="1:21" ht="15.5" x14ac:dyDescent="0.35">
      <c r="A1" s="148" t="s">
        <v>51</v>
      </c>
    </row>
    <row r="5" spans="1:21" x14ac:dyDescent="0.35">
      <c r="M5" t="s">
        <v>53</v>
      </c>
    </row>
    <row r="6" spans="1:21" ht="15" thickBot="1" x14ac:dyDescent="0.4"/>
    <row r="7" spans="1:21" ht="15" thickTop="1" x14ac:dyDescent="0.35">
      <c r="M7" s="104" t="s">
        <v>52</v>
      </c>
      <c r="N7" s="105"/>
      <c r="O7" s="105">
        <v>3247</v>
      </c>
      <c r="P7" s="110" t="s">
        <v>56</v>
      </c>
      <c r="Q7" s="105" t="s">
        <v>55</v>
      </c>
      <c r="R7" s="105"/>
      <c r="S7" s="105"/>
      <c r="T7" s="105"/>
      <c r="U7" s="106"/>
    </row>
    <row r="8" spans="1:21" ht="15" thickBot="1" x14ac:dyDescent="0.4">
      <c r="M8" s="107" t="s">
        <v>54</v>
      </c>
      <c r="N8" s="108"/>
      <c r="O8" s="108">
        <v>2177</v>
      </c>
      <c r="P8" s="108" t="s">
        <v>57</v>
      </c>
      <c r="Q8" s="108" t="s">
        <v>67</v>
      </c>
      <c r="R8" s="108"/>
      <c r="S8" s="108"/>
      <c r="T8" s="108"/>
      <c r="U8" s="109"/>
    </row>
    <row r="9" spans="1:21" ht="15" thickTop="1" x14ac:dyDescent="0.35"/>
    <row r="11" spans="1:21" x14ac:dyDescent="0.35">
      <c r="M11" t="s">
        <v>58</v>
      </c>
    </row>
    <row r="12" spans="1:21" ht="16.5" x14ac:dyDescent="0.35">
      <c r="M12" t="s">
        <v>59</v>
      </c>
    </row>
    <row r="19" spans="15:15" x14ac:dyDescent="0.35">
      <c r="O19" s="1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8F40-37EE-4D1C-A208-4CE9FCBAEB84}">
  <dimension ref="A1:B3"/>
  <sheetViews>
    <sheetView workbookViewId="0"/>
  </sheetViews>
  <sheetFormatPr defaultRowHeight="14.5" x14ac:dyDescent="0.35"/>
  <cols>
    <col min="2" max="2" width="9.08984375" bestFit="1" customWidth="1"/>
  </cols>
  <sheetData>
    <row r="1" spans="1:2" ht="15.5" x14ac:dyDescent="0.35">
      <c r="A1" s="148" t="s">
        <v>48</v>
      </c>
    </row>
    <row r="2" spans="1:2" x14ac:dyDescent="0.35">
      <c r="A2" t="s">
        <v>49</v>
      </c>
      <c r="B2" s="103">
        <v>45377</v>
      </c>
    </row>
    <row r="3" spans="1:2" x14ac:dyDescent="0.35">
      <c r="A3" t="s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Kostenoverzichten</vt:lpstr>
      <vt:lpstr>businessplan 20241106</vt:lpstr>
      <vt:lpstr>cijfers Raadsbrief 20240326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2024-12-08T13:52:26Z</dcterms:created>
  <dcterms:modified xsi:type="dcterms:W3CDTF">2024-12-10T13:50:12Z</dcterms:modified>
</cp:coreProperties>
</file>